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Nový Bor - Okrouhlá..." sheetId="2" r:id="rId2"/>
    <sheet name="017-01 - Domek" sheetId="3" r:id="rId3"/>
    <sheet name="017-02 - Kůlna" sheetId="4" r:id="rId4"/>
    <sheet name="017-03 - Ostaní náklady" sheetId="5" r:id="rId5"/>
    <sheet name="018 - Višňová - výhybkářs..." sheetId="6" r:id="rId6"/>
    <sheet name="019 - Zákupy - výhybkářsk..." sheetId="7" r:id="rId7"/>
    <sheet name="020 - Zákupy - výhybkářsk..." sheetId="8" r:id="rId8"/>
    <sheet name="024 - Železný Brod - strá..." sheetId="9" r:id="rId9"/>
    <sheet name="025 - Železný Brod - výhy..." sheetId="10" r:id="rId10"/>
    <sheet name="026 - Lučany nad Nisou - ...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'001 - Nový Bor - Okrouhlá...'!$C$127:$K$230</definedName>
    <definedName name="_xlnm.Print_Area" localSheetId="1">'001 - Nový Bor - Okrouhlá...'!$C$4:$J$76,'001 - Nový Bor - Okrouhlá...'!$C$82:$J$109,'001 - Nový Bor - Okrouhlá...'!$C$115:$K$230</definedName>
    <definedName name="_xlnm.Print_Titles" localSheetId="1">'001 - Nový Bor - Okrouhlá...'!$127:$127</definedName>
    <definedName name="_xlnm._FilterDatabase" localSheetId="2" hidden="1">'017-01 - Domek'!$C$131:$K$248</definedName>
    <definedName name="_xlnm.Print_Area" localSheetId="2">'017-01 - Domek'!$C$4:$J$76,'017-01 - Domek'!$C$82:$J$111,'017-01 - Domek'!$C$117:$K$248</definedName>
    <definedName name="_xlnm.Print_Titles" localSheetId="2">'017-01 - Domek'!$131:$131</definedName>
    <definedName name="_xlnm._FilterDatabase" localSheetId="3" hidden="1">'017-02 - Kůlna'!$C$124:$K$154</definedName>
    <definedName name="_xlnm.Print_Area" localSheetId="3">'017-02 - Kůlna'!$C$4:$J$76,'017-02 - Kůlna'!$C$82:$J$104,'017-02 - Kůlna'!$C$110:$K$154</definedName>
    <definedName name="_xlnm.Print_Titles" localSheetId="3">'017-02 - Kůlna'!$124:$124</definedName>
    <definedName name="_xlnm._FilterDatabase" localSheetId="4" hidden="1">'017-03 - Ostaní náklady'!$C$120:$K$136</definedName>
    <definedName name="_xlnm.Print_Area" localSheetId="4">'017-03 - Ostaní náklady'!$C$4:$J$76,'017-03 - Ostaní náklady'!$C$82:$J$100,'017-03 - Ostaní náklady'!$C$106:$K$136</definedName>
    <definedName name="_xlnm.Print_Titles" localSheetId="4">'017-03 - Ostaní náklady'!$120:$120</definedName>
    <definedName name="_xlnm._FilterDatabase" localSheetId="5" hidden="1">'018 - Višňová - výhybkářs...'!$C$129:$K$352</definedName>
    <definedName name="_xlnm.Print_Area" localSheetId="5">'018 - Višňová - výhybkářs...'!$C$4:$J$76,'018 - Višňová - výhybkářs...'!$C$82:$J$111,'018 - Višňová - výhybkářs...'!$C$117:$K$352</definedName>
    <definedName name="_xlnm.Print_Titles" localSheetId="5">'018 - Višňová - výhybkářs...'!$129:$129</definedName>
    <definedName name="_xlnm._FilterDatabase" localSheetId="6" hidden="1">'019 - Zákupy - výhybkářsk...'!$C$130:$K$346</definedName>
    <definedName name="_xlnm.Print_Area" localSheetId="6">'019 - Zákupy - výhybkářsk...'!$C$4:$J$76,'019 - Zákupy - výhybkářsk...'!$C$82:$J$112,'019 - Zákupy - výhybkářsk...'!$C$118:$K$346</definedName>
    <definedName name="_xlnm.Print_Titles" localSheetId="6">'019 - Zákupy - výhybkářsk...'!$130:$130</definedName>
    <definedName name="_xlnm._FilterDatabase" localSheetId="7" hidden="1">'020 - Zákupy - výhybkářsk...'!$C$130:$K$337</definedName>
    <definedName name="_xlnm.Print_Area" localSheetId="7">'020 - Zákupy - výhybkářsk...'!$C$4:$J$76,'020 - Zákupy - výhybkářsk...'!$C$82:$J$112,'020 - Zákupy - výhybkářsk...'!$C$118:$K$337</definedName>
    <definedName name="_xlnm.Print_Titles" localSheetId="7">'020 - Zákupy - výhybkářsk...'!$130:$130</definedName>
    <definedName name="_xlnm._FilterDatabase" localSheetId="8" hidden="1">'024 - Železný Brod - strá...'!$C$130:$K$468</definedName>
    <definedName name="_xlnm.Print_Area" localSheetId="8">'024 - Železný Brod - strá...'!$C$4:$J$76,'024 - Železný Brod - strá...'!$C$82:$J$112,'024 - Železný Brod - strá...'!$C$118:$K$468</definedName>
    <definedName name="_xlnm.Print_Titles" localSheetId="8">'024 - Železný Brod - strá...'!$130:$130</definedName>
    <definedName name="_xlnm._FilterDatabase" localSheetId="9" hidden="1">'025 - Železný Brod - výhy...'!$C$131:$K$347</definedName>
    <definedName name="_xlnm.Print_Area" localSheetId="9">'025 - Železný Brod - výhy...'!$C$4:$J$76,'025 - Železný Brod - výhy...'!$C$82:$J$113,'025 - Železný Brod - výhy...'!$C$119:$K$347</definedName>
    <definedName name="_xlnm.Print_Titles" localSheetId="9">'025 - Železný Brod - výhy...'!$131:$131</definedName>
    <definedName name="_xlnm._FilterDatabase" localSheetId="10" hidden="1">'026 - Lučany nad Nisou - ...'!$C$132:$K$444</definedName>
    <definedName name="_xlnm.Print_Area" localSheetId="10">'026 - Lučany nad Nisou - ...'!$C$4:$J$76,'026 - Lučany nad Nisou - ...'!$C$82:$J$114,'026 - Lučany nad Nisou - ...'!$C$120:$K$444</definedName>
    <definedName name="_xlnm.Print_Titles" localSheetId="10">'026 - Lučany nad Nisou - ...'!$132:$132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6"/>
  <c r="BH426"/>
  <c r="BG426"/>
  <c r="BF426"/>
  <c r="T426"/>
  <c r="R426"/>
  <c r="P426"/>
  <c r="BI414"/>
  <c r="BH414"/>
  <c r="BG414"/>
  <c r="BF414"/>
  <c r="T414"/>
  <c r="T413"/>
  <c r="R414"/>
  <c r="R413"/>
  <c r="P414"/>
  <c r="P413"/>
  <c r="BI408"/>
  <c r="BH408"/>
  <c r="BG408"/>
  <c r="BF408"/>
  <c r="T408"/>
  <c r="T407"/>
  <c r="R408"/>
  <c r="R407"/>
  <c r="P408"/>
  <c r="P407"/>
  <c r="BI402"/>
  <c r="BH402"/>
  <c r="BG402"/>
  <c r="BF402"/>
  <c r="T402"/>
  <c r="T401"/>
  <c r="R402"/>
  <c r="R401"/>
  <c r="P402"/>
  <c r="P401"/>
  <c r="BI397"/>
  <c r="BH397"/>
  <c r="BG397"/>
  <c r="BF397"/>
  <c r="T397"/>
  <c r="R397"/>
  <c r="P397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71"/>
  <c r="BH371"/>
  <c r="BG371"/>
  <c r="BF371"/>
  <c r="T371"/>
  <c r="R371"/>
  <c r="P371"/>
  <c r="BI366"/>
  <c r="BH366"/>
  <c r="BG366"/>
  <c r="BF366"/>
  <c r="T366"/>
  <c r="R366"/>
  <c r="P366"/>
  <c r="BI359"/>
  <c r="BH359"/>
  <c r="BG359"/>
  <c r="BF359"/>
  <c r="T359"/>
  <c r="R359"/>
  <c r="P359"/>
  <c r="BI356"/>
  <c r="BH356"/>
  <c r="BG356"/>
  <c r="BF356"/>
  <c r="T356"/>
  <c r="R356"/>
  <c r="P356"/>
  <c r="BI348"/>
  <c r="BH348"/>
  <c r="BG348"/>
  <c r="BF348"/>
  <c r="T348"/>
  <c r="R348"/>
  <c r="P348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36"/>
  <c r="BH236"/>
  <c r="BG236"/>
  <c r="BF236"/>
  <c r="T236"/>
  <c r="T228"/>
  <c r="R236"/>
  <c r="R228"/>
  <c r="P236"/>
  <c r="P228"/>
  <c r="BI229"/>
  <c r="BH229"/>
  <c r="BG229"/>
  <c r="BF229"/>
  <c r="T229"/>
  <c r="R229"/>
  <c r="P229"/>
  <c r="BI220"/>
  <c r="BH220"/>
  <c r="BG220"/>
  <c r="BF220"/>
  <c r="T220"/>
  <c r="R220"/>
  <c r="P220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1"/>
  <c r="BH181"/>
  <c r="BG181"/>
  <c r="BF181"/>
  <c r="T181"/>
  <c r="R181"/>
  <c r="P181"/>
  <c r="BI179"/>
  <c r="BH179"/>
  <c r="BG179"/>
  <c r="BF179"/>
  <c r="T179"/>
  <c r="R179"/>
  <c r="P179"/>
  <c r="BI170"/>
  <c r="BH170"/>
  <c r="BG170"/>
  <c r="BF170"/>
  <c r="T170"/>
  <c r="R170"/>
  <c r="P170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0" r="J37"/>
  <c r="J36"/>
  <c i="1" r="AY104"/>
  <c i="10" r="J35"/>
  <c i="1" r="AX104"/>
  <c i="10"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0"/>
  <c r="BH320"/>
  <c r="BG320"/>
  <c r="BF320"/>
  <c r="T320"/>
  <c r="T319"/>
  <c r="R320"/>
  <c r="R319"/>
  <c r="P320"/>
  <c r="P319"/>
  <c r="BI315"/>
  <c r="BH315"/>
  <c r="BG315"/>
  <c r="BF315"/>
  <c r="T315"/>
  <c r="T314"/>
  <c r="R315"/>
  <c r="R314"/>
  <c r="P315"/>
  <c r="P314"/>
  <c r="BI308"/>
  <c r="BH308"/>
  <c r="BG308"/>
  <c r="BF308"/>
  <c r="T308"/>
  <c r="T303"/>
  <c r="R308"/>
  <c r="R303"/>
  <c r="P308"/>
  <c r="P303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2"/>
  <c r="BH262"/>
  <c r="BG262"/>
  <c r="BF262"/>
  <c r="T262"/>
  <c r="R262"/>
  <c r="P262"/>
  <c r="BI257"/>
  <c r="BH257"/>
  <c r="BG257"/>
  <c r="BF257"/>
  <c r="T257"/>
  <c r="T256"/>
  <c r="R257"/>
  <c r="R256"/>
  <c r="P257"/>
  <c r="P256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0"/>
  <c r="BH170"/>
  <c r="BG170"/>
  <c r="BF170"/>
  <c r="T170"/>
  <c r="R170"/>
  <c r="P170"/>
  <c r="BI160"/>
  <c r="BH160"/>
  <c r="BG160"/>
  <c r="BF160"/>
  <c r="T160"/>
  <c r="R160"/>
  <c r="P160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9" r="J37"/>
  <c r="J36"/>
  <c i="1" r="AY103"/>
  <c i="9" r="J35"/>
  <c i="1" r="AX103"/>
  <c i="9"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48"/>
  <c r="BH448"/>
  <c r="BG448"/>
  <c r="BF448"/>
  <c r="T448"/>
  <c r="R448"/>
  <c r="P448"/>
  <c r="BI434"/>
  <c r="BH434"/>
  <c r="BG434"/>
  <c r="BF434"/>
  <c r="T434"/>
  <c r="T428"/>
  <c r="R434"/>
  <c r="R428"/>
  <c r="P434"/>
  <c r="P428"/>
  <c r="BI429"/>
  <c r="BH429"/>
  <c r="BG429"/>
  <c r="BF429"/>
  <c r="T429"/>
  <c r="R429"/>
  <c r="P429"/>
  <c r="BI420"/>
  <c r="BH420"/>
  <c r="BG420"/>
  <c r="BF420"/>
  <c r="T420"/>
  <c r="T419"/>
  <c r="R420"/>
  <c r="R419"/>
  <c r="P420"/>
  <c r="P419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397"/>
  <c r="BH397"/>
  <c r="BG397"/>
  <c r="BF397"/>
  <c r="T397"/>
  <c r="R397"/>
  <c r="P397"/>
  <c r="BI392"/>
  <c r="BH392"/>
  <c r="BG392"/>
  <c r="BF392"/>
  <c r="T392"/>
  <c r="R392"/>
  <c r="P392"/>
  <c r="BI384"/>
  <c r="BH384"/>
  <c r="BG384"/>
  <c r="BF384"/>
  <c r="T384"/>
  <c r="R384"/>
  <c r="P384"/>
  <c r="BI376"/>
  <c r="BH376"/>
  <c r="BG376"/>
  <c r="BF376"/>
  <c r="T376"/>
  <c r="R376"/>
  <c r="P376"/>
  <c r="BI372"/>
  <c r="BH372"/>
  <c r="BG372"/>
  <c r="BF372"/>
  <c r="T372"/>
  <c r="R372"/>
  <c r="P372"/>
  <c r="BI359"/>
  <c r="BH359"/>
  <c r="BG359"/>
  <c r="BF359"/>
  <c r="T359"/>
  <c r="R359"/>
  <c r="P359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26"/>
  <c r="BH326"/>
  <c r="BG326"/>
  <c r="BF326"/>
  <c r="T326"/>
  <c r="R326"/>
  <c r="P32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5"/>
  <c r="BH295"/>
  <c r="BG295"/>
  <c r="BF295"/>
  <c r="T295"/>
  <c r="T294"/>
  <c r="R295"/>
  <c r="R294"/>
  <c r="P295"/>
  <c r="P294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21"/>
  <c r="BH221"/>
  <c r="BG221"/>
  <c r="BF221"/>
  <c r="T221"/>
  <c r="T212"/>
  <c r="R221"/>
  <c r="R212"/>
  <c r="P221"/>
  <c r="P212"/>
  <c r="BI213"/>
  <c r="BH213"/>
  <c r="BG213"/>
  <c r="BF213"/>
  <c r="T213"/>
  <c r="R213"/>
  <c r="P213"/>
  <c r="BI207"/>
  <c r="BH207"/>
  <c r="BG207"/>
  <c r="BF207"/>
  <c r="T207"/>
  <c r="R207"/>
  <c r="P207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92"/>
  <c r="J17"/>
  <c r="J12"/>
  <c r="J125"/>
  <c r="E7"/>
  <c r="E121"/>
  <c i="8" r="J37"/>
  <c r="J36"/>
  <c i="1" r="AY102"/>
  <c i="8" r="J35"/>
  <c i="1" r="AX102"/>
  <c i="8"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08"/>
  <c r="BH308"/>
  <c r="BG308"/>
  <c r="BF308"/>
  <c r="T308"/>
  <c r="T307"/>
  <c r="R308"/>
  <c r="R307"/>
  <c r="P308"/>
  <c r="P307"/>
  <c r="BI301"/>
  <c r="BH301"/>
  <c r="BG301"/>
  <c r="BF301"/>
  <c r="T301"/>
  <c r="T300"/>
  <c r="R301"/>
  <c r="R300"/>
  <c r="P301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6"/>
  <c r="BH266"/>
  <c r="BG266"/>
  <c r="BF266"/>
  <c r="T266"/>
  <c r="R266"/>
  <c r="P266"/>
  <c r="BI262"/>
  <c r="BH262"/>
  <c r="BG262"/>
  <c r="BF262"/>
  <c r="T262"/>
  <c r="R262"/>
  <c r="P262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41"/>
  <c r="BH241"/>
  <c r="BG241"/>
  <c r="BF241"/>
  <c r="T241"/>
  <c r="T240"/>
  <c r="R241"/>
  <c r="R240"/>
  <c r="P241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2"/>
  <c r="BH202"/>
  <c r="BG202"/>
  <c r="BF202"/>
  <c r="T202"/>
  <c r="T196"/>
  <c r="R202"/>
  <c r="R196"/>
  <c r="P202"/>
  <c r="P196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85"/>
  <c i="7" r="J37"/>
  <c r="J36"/>
  <c i="1" r="AY101"/>
  <c i="7" r="J35"/>
  <c i="1" r="AX101"/>
  <c i="7"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6"/>
  <c r="BH316"/>
  <c r="BG316"/>
  <c r="BF316"/>
  <c r="T316"/>
  <c r="T315"/>
  <c r="R316"/>
  <c r="R315"/>
  <c r="P316"/>
  <c r="P315"/>
  <c r="BI309"/>
  <c r="BH309"/>
  <c r="BG309"/>
  <c r="BF309"/>
  <c r="T309"/>
  <c r="T308"/>
  <c r="R309"/>
  <c r="R308"/>
  <c r="P309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1"/>
  <c r="BH281"/>
  <c r="BG281"/>
  <c r="BF281"/>
  <c r="T281"/>
  <c r="R281"/>
  <c r="P281"/>
  <c r="BI275"/>
  <c r="BH275"/>
  <c r="BG275"/>
  <c r="BF275"/>
  <c r="T275"/>
  <c r="R275"/>
  <c r="P275"/>
  <c r="BI268"/>
  <c r="BH268"/>
  <c r="BG268"/>
  <c r="BF268"/>
  <c r="T268"/>
  <c r="R268"/>
  <c r="P268"/>
  <c r="BI264"/>
  <c r="BH264"/>
  <c r="BG264"/>
  <c r="BF264"/>
  <c r="T264"/>
  <c r="R264"/>
  <c r="P264"/>
  <c r="BI253"/>
  <c r="BH253"/>
  <c r="BG253"/>
  <c r="BF253"/>
  <c r="T253"/>
  <c r="R253"/>
  <c r="P253"/>
  <c r="BI246"/>
  <c r="BH246"/>
  <c r="BG246"/>
  <c r="BF246"/>
  <c r="T246"/>
  <c r="T239"/>
  <c r="R246"/>
  <c r="R239"/>
  <c r="P246"/>
  <c r="P239"/>
  <c r="BI240"/>
  <c r="BH240"/>
  <c r="BG240"/>
  <c r="BF240"/>
  <c r="T240"/>
  <c r="R240"/>
  <c r="P240"/>
  <c r="BI230"/>
  <c r="BH230"/>
  <c r="BG230"/>
  <c r="BF230"/>
  <c r="T230"/>
  <c r="T221"/>
  <c r="T220"/>
  <c r="R230"/>
  <c r="R221"/>
  <c r="R220"/>
  <c r="P230"/>
  <c r="P221"/>
  <c r="P220"/>
  <c r="BI222"/>
  <c r="BH222"/>
  <c r="BG222"/>
  <c r="BF222"/>
  <c r="T222"/>
  <c r="R222"/>
  <c r="P222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6" r="J37"/>
  <c r="J36"/>
  <c i="1" r="AY100"/>
  <c i="6" r="J35"/>
  <c i="1" r="AX100"/>
  <c i="6"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3"/>
  <c r="BH323"/>
  <c r="BG323"/>
  <c r="BF323"/>
  <c r="T323"/>
  <c r="T322"/>
  <c r="R323"/>
  <c r="R322"/>
  <c r="P323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0"/>
  <c r="BH300"/>
  <c r="BG300"/>
  <c r="BF300"/>
  <c r="T300"/>
  <c r="R300"/>
  <c r="P300"/>
  <c r="BI288"/>
  <c r="BH288"/>
  <c r="BG288"/>
  <c r="BF288"/>
  <c r="T288"/>
  <c r="R288"/>
  <c r="P288"/>
  <c r="BI278"/>
  <c r="BH278"/>
  <c r="BG278"/>
  <c r="BF278"/>
  <c r="T278"/>
  <c r="R278"/>
  <c r="P278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T256"/>
  <c r="R257"/>
  <c r="R256"/>
  <c r="P257"/>
  <c r="P256"/>
  <c r="BI251"/>
  <c r="BH251"/>
  <c r="BG251"/>
  <c r="BF251"/>
  <c r="T251"/>
  <c r="T250"/>
  <c r="R251"/>
  <c r="R250"/>
  <c r="P251"/>
  <c r="P250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08"/>
  <c r="BH208"/>
  <c r="BG208"/>
  <c r="BF208"/>
  <c r="T208"/>
  <c r="T207"/>
  <c r="R208"/>
  <c r="R207"/>
  <c r="P208"/>
  <c r="P207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89"/>
  <c r="E7"/>
  <c r="E120"/>
  <c i="5" r="J39"/>
  <c r="J38"/>
  <c i="1" r="AY99"/>
  <c i="5" r="J37"/>
  <c i="1" r="AX99"/>
  <c i="5"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91"/>
  <c r="E7"/>
  <c r="E85"/>
  <c i="4" r="J39"/>
  <c r="J38"/>
  <c i="1" r="AY98"/>
  <c i="4" r="J37"/>
  <c i="1" r="AX98"/>
  <c i="4" r="BI151"/>
  <c r="BH151"/>
  <c r="BG151"/>
  <c r="BF151"/>
  <c r="T151"/>
  <c r="T150"/>
  <c r="T149"/>
  <c r="R151"/>
  <c r="R150"/>
  <c r="R149"/>
  <c r="P151"/>
  <c r="P150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T127"/>
  <c r="R128"/>
  <c r="R127"/>
  <c r="P128"/>
  <c r="P127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3" r="J39"/>
  <c r="J38"/>
  <c i="1" r="AY97"/>
  <c i="3" r="J37"/>
  <c i="1" r="AX97"/>
  <c i="3"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T238"/>
  <c r="R239"/>
  <c r="R238"/>
  <c r="P239"/>
  <c r="P238"/>
  <c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09"/>
  <c r="BH209"/>
  <c r="BG209"/>
  <c r="BF209"/>
  <c r="T209"/>
  <c r="R209"/>
  <c r="P209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T157"/>
  <c r="R158"/>
  <c r="R157"/>
  <c r="P158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5"/>
  <c r="BH135"/>
  <c r="BG135"/>
  <c r="BF135"/>
  <c r="T135"/>
  <c r="T134"/>
  <c r="R135"/>
  <c r="R134"/>
  <c r="P135"/>
  <c r="P134"/>
  <c r="J129"/>
  <c r="J128"/>
  <c r="F128"/>
  <c r="F126"/>
  <c r="E124"/>
  <c r="J94"/>
  <c r="J93"/>
  <c r="F93"/>
  <c r="F91"/>
  <c r="E89"/>
  <c r="J20"/>
  <c r="E20"/>
  <c r="F129"/>
  <c r="J19"/>
  <c r="J14"/>
  <c r="J91"/>
  <c r="E7"/>
  <c r="E85"/>
  <c i="2" r="J37"/>
  <c r="J36"/>
  <c i="1" r="AY95"/>
  <c i="2" r="J35"/>
  <c i="1" r="AX95"/>
  <c i="2" r="BI228"/>
  <c r="BH228"/>
  <c r="BG228"/>
  <c r="BF228"/>
  <c r="T228"/>
  <c r="T227"/>
  <c r="T226"/>
  <c r="R228"/>
  <c r="R227"/>
  <c r="R226"/>
  <c r="P228"/>
  <c r="P227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89"/>
  <c r="E7"/>
  <c r="E118"/>
  <c i="1" r="L90"/>
  <c r="AM90"/>
  <c r="AM89"/>
  <c r="L89"/>
  <c r="AM87"/>
  <c r="L87"/>
  <c r="L85"/>
  <c r="L84"/>
  <c i="2" r="J192"/>
  <c r="BK150"/>
  <c i="1" r="AS96"/>
  <c i="2" r="J211"/>
  <c r="J186"/>
  <c r="J169"/>
  <c r="BK159"/>
  <c r="J143"/>
  <c r="J204"/>
  <c r="J177"/>
  <c r="J159"/>
  <c r="BK143"/>
  <c r="J150"/>
  <c i="3" r="BK247"/>
  <c r="BK229"/>
  <c r="BK201"/>
  <c r="J172"/>
  <c r="J234"/>
  <c r="J201"/>
  <c r="BK166"/>
  <c r="J143"/>
  <c r="J176"/>
  <c r="J158"/>
  <c r="J152"/>
  <c i="4" r="BK151"/>
  <c r="J151"/>
  <c r="BK137"/>
  <c i="5" r="J132"/>
  <c r="BK134"/>
  <c r="BK123"/>
  <c i="6" r="BK344"/>
  <c r="BK310"/>
  <c r="J229"/>
  <c r="J198"/>
  <c r="BK164"/>
  <c r="J143"/>
  <c r="J336"/>
  <c r="J306"/>
  <c r="J245"/>
  <c r="BK225"/>
  <c r="J194"/>
  <c r="J139"/>
  <c r="J330"/>
  <c r="BK272"/>
  <c r="BK241"/>
  <c r="BK171"/>
  <c r="BK143"/>
  <c r="J323"/>
  <c r="BK288"/>
  <c r="J241"/>
  <c r="BK208"/>
  <c r="BK166"/>
  <c r="BK133"/>
  <c i="7" r="BK328"/>
  <c r="J316"/>
  <c r="J268"/>
  <c r="J222"/>
  <c r="BK195"/>
  <c r="J158"/>
  <c r="J338"/>
  <c r="BK316"/>
  <c r="BK275"/>
  <c r="J216"/>
  <c r="J198"/>
  <c r="BK167"/>
  <c r="J275"/>
  <c r="J246"/>
  <c r="J195"/>
  <c r="BK177"/>
  <c r="J152"/>
  <c r="BK344"/>
  <c r="BK330"/>
  <c r="BK281"/>
  <c r="BK240"/>
  <c r="J172"/>
  <c i="8" r="BK332"/>
  <c r="BK301"/>
  <c r="J232"/>
  <c r="J175"/>
  <c r="BK140"/>
  <c r="J318"/>
  <c r="BK290"/>
  <c r="J266"/>
  <c r="BK217"/>
  <c r="J202"/>
  <c r="J151"/>
  <c r="J332"/>
  <c r="BK320"/>
  <c r="J277"/>
  <c r="J224"/>
  <c r="BK202"/>
  <c r="BK151"/>
  <c r="BK322"/>
  <c r="BK281"/>
  <c r="BK228"/>
  <c r="BK197"/>
  <c r="J167"/>
  <c r="J140"/>
  <c i="9" r="BK462"/>
  <c r="J448"/>
  <c r="J420"/>
  <c r="J376"/>
  <c r="BK285"/>
  <c r="J254"/>
  <c r="BK221"/>
  <c r="J191"/>
  <c r="BK168"/>
  <c r="BK454"/>
  <c r="BK372"/>
  <c r="J339"/>
  <c r="J277"/>
  <c r="BK254"/>
  <c r="BK183"/>
  <c r="BK160"/>
  <c r="J456"/>
  <c r="BK420"/>
  <c r="J372"/>
  <c r="J313"/>
  <c r="BK289"/>
  <c r="BK257"/>
  <c r="J240"/>
  <c r="BK155"/>
  <c r="J405"/>
  <c r="BK359"/>
  <c r="J306"/>
  <c r="BK268"/>
  <c r="BK237"/>
  <c r="J165"/>
  <c i="10" r="J339"/>
  <c r="BK304"/>
  <c r="BK246"/>
  <c r="J201"/>
  <c r="BK160"/>
  <c r="BK320"/>
  <c r="J304"/>
  <c r="J238"/>
  <c r="BK201"/>
  <c r="J160"/>
  <c r="J345"/>
  <c r="BK333"/>
  <c r="J308"/>
  <c r="BK292"/>
  <c r="J250"/>
  <c r="J211"/>
  <c r="BK154"/>
  <c r="BK327"/>
  <c r="BK279"/>
  <c r="J257"/>
  <c r="BK238"/>
  <c r="BK195"/>
  <c r="BK139"/>
  <c i="11" r="BK397"/>
  <c r="J359"/>
  <c r="BK305"/>
  <c r="BK268"/>
  <c r="BK248"/>
  <c r="J161"/>
  <c r="BK442"/>
  <c r="BK432"/>
  <c r="BK402"/>
  <c r="BK371"/>
  <c r="J305"/>
  <c r="J291"/>
  <c r="J220"/>
  <c r="BK195"/>
  <c r="BK436"/>
  <c r="BK430"/>
  <c r="J380"/>
  <c r="J319"/>
  <c r="J263"/>
  <c r="J229"/>
  <c r="BK170"/>
  <c r="BK426"/>
  <c r="BK385"/>
  <c r="BK348"/>
  <c r="BK276"/>
  <c r="J236"/>
  <c r="J181"/>
  <c r="J143"/>
  <c i="2" r="J215"/>
  <c r="BK177"/>
  <c r="J137"/>
  <c r="BK228"/>
  <c r="J224"/>
  <c r="BK218"/>
  <c r="BK204"/>
  <c r="BK192"/>
  <c r="BK180"/>
  <c r="J162"/>
  <c r="BK208"/>
  <c r="BK186"/>
  <c r="BK174"/>
  <c r="J153"/>
  <c r="BK131"/>
  <c r="BK137"/>
  <c i="3" r="BK234"/>
  <c r="BK220"/>
  <c r="BK195"/>
  <c r="J245"/>
  <c r="J225"/>
  <c r="BK209"/>
  <c r="BK158"/>
  <c r="J135"/>
  <c r="J184"/>
  <c r="J169"/>
  <c r="BK184"/>
  <c r="BK148"/>
  <c i="4" r="J137"/>
  <c r="J141"/>
  <c r="BK134"/>
  <c i="5" r="J123"/>
  <c r="BK126"/>
  <c i="6" r="BK347"/>
  <c r="BK267"/>
  <c r="BK218"/>
  <c r="BK181"/>
  <c r="BK159"/>
  <c r="J350"/>
  <c r="BK332"/>
  <c r="J288"/>
  <c r="J251"/>
  <c r="BK221"/>
  <c r="BK198"/>
  <c r="J159"/>
  <c r="BK341"/>
  <c r="J318"/>
  <c r="BK245"/>
  <c r="J221"/>
  <c r="BK176"/>
  <c r="J133"/>
  <c r="J314"/>
  <c r="J272"/>
  <c r="J237"/>
  <c r="BK194"/>
  <c r="J176"/>
  <c i="7" r="J281"/>
  <c r="BK230"/>
  <c r="J191"/>
  <c r="J146"/>
  <c r="BK341"/>
  <c r="BK326"/>
  <c r="BK298"/>
  <c r="BK253"/>
  <c r="J208"/>
  <c r="BK188"/>
  <c r="BK158"/>
  <c r="BK309"/>
  <c r="J253"/>
  <c r="BK208"/>
  <c r="BK191"/>
  <c r="J167"/>
  <c r="BK134"/>
  <c r="J344"/>
  <c r="J328"/>
  <c r="BK293"/>
  <c r="BK212"/>
  <c i="8" r="BK314"/>
  <c r="BK277"/>
  <c r="J185"/>
  <c r="BK161"/>
  <c r="J322"/>
  <c r="J301"/>
  <c r="J281"/>
  <c r="J251"/>
  <c r="BK232"/>
  <c r="J214"/>
  <c r="J155"/>
  <c r="J335"/>
  <c r="BK318"/>
  <c r="BK241"/>
  <c r="J220"/>
  <c r="J197"/>
  <c r="J329"/>
  <c r="BK308"/>
  <c r="BK266"/>
  <c r="BK220"/>
  <c r="BK185"/>
  <c r="BK134"/>
  <c i="9" r="BK459"/>
  <c r="J434"/>
  <c r="BK416"/>
  <c r="BK353"/>
  <c r="BK281"/>
  <c r="J237"/>
  <c r="BK191"/>
  <c r="BK175"/>
  <c r="J459"/>
  <c r="BK392"/>
  <c r="J344"/>
  <c r="BK309"/>
  <c r="J260"/>
  <c r="J250"/>
  <c r="BK187"/>
  <c r="BK165"/>
  <c r="BK139"/>
  <c r="BK434"/>
  <c r="J392"/>
  <c r="BK339"/>
  <c r="J295"/>
  <c r="J273"/>
  <c r="J244"/>
  <c r="J160"/>
  <c r="J411"/>
  <c r="J384"/>
  <c r="J326"/>
  <c r="J289"/>
  <c r="J257"/>
  <c r="J221"/>
  <c r="J150"/>
  <c i="10" r="BK345"/>
  <c r="J330"/>
  <c r="J292"/>
  <c r="BK257"/>
  <c r="J214"/>
  <c r="J170"/>
  <c r="J333"/>
  <c r="BK283"/>
  <c r="BK230"/>
  <c r="J195"/>
  <c r="J154"/>
  <c r="BK339"/>
  <c r="J320"/>
  <c r="BK287"/>
  <c r="J242"/>
  <c r="J226"/>
  <c r="BK208"/>
  <c r="BK149"/>
  <c r="BK300"/>
  <c r="J274"/>
  <c r="J246"/>
  <c r="J204"/>
  <c r="J149"/>
  <c i="11" r="J414"/>
  <c r="BK375"/>
  <c r="J334"/>
  <c r="BK298"/>
  <c r="BK263"/>
  <c r="J203"/>
  <c r="BK143"/>
  <c r="J442"/>
  <c r="BK434"/>
  <c r="J408"/>
  <c r="BK380"/>
  <c r="BK334"/>
  <c r="J301"/>
  <c r="BK280"/>
  <c r="BK252"/>
  <c r="BK203"/>
  <c r="BK156"/>
  <c r="BK408"/>
  <c r="BK356"/>
  <c r="BK294"/>
  <c r="J280"/>
  <c r="BK236"/>
  <c r="J199"/>
  <c r="J156"/>
  <c r="J402"/>
  <c r="BK359"/>
  <c r="BK319"/>
  <c r="BK259"/>
  <c r="BK229"/>
  <c r="J170"/>
  <c i="2" r="J208"/>
  <c r="BK166"/>
  <c r="J131"/>
  <c r="BK224"/>
  <c r="J222"/>
  <c r="BK215"/>
  <c r="BK197"/>
  <c r="J183"/>
  <c r="J156"/>
  <c r="J134"/>
  <c r="J189"/>
  <c r="J180"/>
  <c r="BK162"/>
  <c r="J140"/>
  <c r="J147"/>
  <c i="3" r="BK245"/>
  <c r="BK225"/>
  <c r="BK214"/>
  <c r="BK190"/>
  <c r="J239"/>
  <c r="J220"/>
  <c r="BK176"/>
  <c r="BK152"/>
  <c r="J195"/>
  <c r="J180"/>
  <c r="BK135"/>
  <c r="J166"/>
  <c i="4" r="J145"/>
  <c r="BK145"/>
  <c r="BK141"/>
  <c i="5" r="J134"/>
  <c r="BK132"/>
  <c r="J129"/>
  <c i="6" r="BK338"/>
  <c r="BK323"/>
  <c r="BK262"/>
  <c r="BK215"/>
  <c r="J171"/>
  <c r="J344"/>
  <c r="BK334"/>
  <c r="J310"/>
  <c r="BK257"/>
  <c r="BK229"/>
  <c r="J215"/>
  <c r="J185"/>
  <c r="BK149"/>
  <c r="J334"/>
  <c r="J300"/>
  <c r="BK251"/>
  <c r="J208"/>
  <c r="J166"/>
  <c r="J338"/>
  <c r="BK318"/>
  <c r="BK300"/>
  <c r="J257"/>
  <c r="BK233"/>
  <c r="BK185"/>
  <c r="J154"/>
  <c i="7" r="J341"/>
  <c r="J326"/>
  <c r="J298"/>
  <c r="BK246"/>
  <c r="BK201"/>
  <c r="BK182"/>
  <c r="BK140"/>
  <c r="J332"/>
  <c r="BK303"/>
  <c r="BK268"/>
  <c r="J212"/>
  <c r="J177"/>
  <c r="BK152"/>
  <c r="J289"/>
  <c r="BK222"/>
  <c r="J188"/>
  <c r="BK146"/>
  <c r="J334"/>
  <c r="J322"/>
  <c r="J303"/>
  <c r="BK216"/>
  <c r="J140"/>
  <c i="8" r="J308"/>
  <c r="J241"/>
  <c r="J180"/>
  <c r="BK167"/>
  <c r="J326"/>
  <c r="J295"/>
  <c r="BK273"/>
  <c r="J246"/>
  <c r="J228"/>
  <c r="BK211"/>
  <c r="BK335"/>
  <c r="BK329"/>
  <c r="J285"/>
  <c r="BK251"/>
  <c r="BK214"/>
  <c r="BK155"/>
  <c r="J324"/>
  <c r="J273"/>
  <c r="BK224"/>
  <c r="BK169"/>
  <c r="BK146"/>
  <c i="9" r="J466"/>
  <c r="BK456"/>
  <c r="BK429"/>
  <c r="BK384"/>
  <c r="BK295"/>
  <c r="BK240"/>
  <c r="J196"/>
  <c r="J179"/>
  <c r="J144"/>
  <c r="BK405"/>
  <c r="J353"/>
  <c r="J285"/>
  <c r="J268"/>
  <c r="BK196"/>
  <c r="J168"/>
  <c r="BK144"/>
  <c r="BK448"/>
  <c r="BK397"/>
  <c r="J349"/>
  <c r="BK306"/>
  <c r="J264"/>
  <c r="J247"/>
  <c r="J183"/>
  <c r="J416"/>
  <c r="BK349"/>
  <c r="BK303"/>
  <c r="BK277"/>
  <c r="BK244"/>
  <c r="BK207"/>
  <c r="J139"/>
  <c i="10" r="J336"/>
  <c r="J315"/>
  <c r="J279"/>
  <c r="J218"/>
  <c r="J180"/>
  <c r="BK135"/>
  <c r="BK308"/>
  <c r="BK262"/>
  <c r="BK211"/>
  <c r="BK184"/>
  <c r="BK343"/>
  <c r="BK330"/>
  <c r="J300"/>
  <c r="BK274"/>
  <c r="J234"/>
  <c r="BK214"/>
  <c r="J184"/>
  <c r="J139"/>
  <c r="J283"/>
  <c r="BK250"/>
  <c r="BK218"/>
  <c r="BK180"/>
  <c r="J143"/>
  <c i="11" r="J439"/>
  <c r="BK366"/>
  <c r="J329"/>
  <c r="J276"/>
  <c r="J259"/>
  <c r="J245"/>
  <c r="BK190"/>
  <c r="BK439"/>
  <c r="J426"/>
  <c r="BK388"/>
  <c r="J366"/>
  <c r="BK329"/>
  <c r="J294"/>
  <c r="J268"/>
  <c r="BK213"/>
  <c r="BK181"/>
  <c r="J434"/>
  <c r="J397"/>
  <c r="J340"/>
  <c r="BK291"/>
  <c r="J255"/>
  <c r="J213"/>
  <c r="J179"/>
  <c r="J150"/>
  <c r="J392"/>
  <c r="J356"/>
  <c r="BK287"/>
  <c r="J248"/>
  <c r="BK220"/>
  <c r="BK179"/>
  <c r="J136"/>
  <c i="2" r="J201"/>
  <c r="J174"/>
  <c r="BK134"/>
  <c r="J228"/>
  <c r="BK222"/>
  <c r="J218"/>
  <c r="BK201"/>
  <c r="BK189"/>
  <c r="J166"/>
  <c r="BK153"/>
  <c r="BK211"/>
  <c r="J197"/>
  <c r="BK183"/>
  <c r="BK169"/>
  <c r="BK147"/>
  <c r="BK156"/>
  <c r="BK140"/>
  <c i="3" r="BK239"/>
  <c r="J209"/>
  <c r="J247"/>
  <c r="J229"/>
  <c r="J214"/>
  <c r="BK169"/>
  <c r="J148"/>
  <c r="J190"/>
  <c r="BK172"/>
  <c r="BK180"/>
  <c r="BK143"/>
  <c i="4" r="J134"/>
  <c r="BK128"/>
  <c r="J128"/>
  <c i="5" r="J126"/>
  <c r="BK129"/>
  <c i="6" r="BK350"/>
  <c r="BK336"/>
  <c r="BK278"/>
  <c r="J225"/>
  <c r="BK189"/>
  <c r="BK154"/>
  <c r="J341"/>
  <c r="BK314"/>
  <c r="J278"/>
  <c r="J233"/>
  <c r="J218"/>
  <c r="BK203"/>
  <c r="J164"/>
  <c r="J347"/>
  <c r="J332"/>
  <c r="J262"/>
  <c r="BK237"/>
  <c r="J189"/>
  <c r="J149"/>
  <c r="BK330"/>
  <c r="BK306"/>
  <c r="J267"/>
  <c r="J203"/>
  <c r="J181"/>
  <c r="BK139"/>
  <c i="7" r="BK334"/>
  <c r="BK322"/>
  <c r="J293"/>
  <c r="J240"/>
  <c r="BK198"/>
  <c r="BK172"/>
  <c r="J134"/>
  <c r="J330"/>
  <c r="BK289"/>
  <c r="J230"/>
  <c r="J204"/>
  <c r="BK161"/>
  <c r="BK338"/>
  <c r="J264"/>
  <c r="J201"/>
  <c r="J182"/>
  <c r="J161"/>
  <c r="BK332"/>
  <c r="J309"/>
  <c r="BK264"/>
  <c r="BK204"/>
  <c i="8" r="J320"/>
  <c r="BK295"/>
  <c r="BK190"/>
  <c r="J169"/>
  <c r="J134"/>
  <c r="J314"/>
  <c r="BK285"/>
  <c r="J262"/>
  <c r="BK236"/>
  <c r="J190"/>
  <c r="J146"/>
  <c r="BK324"/>
  <c r="BK262"/>
  <c r="J236"/>
  <c r="J211"/>
  <c r="BK175"/>
  <c r="BK326"/>
  <c r="J290"/>
  <c r="BK246"/>
  <c r="J217"/>
  <c r="BK180"/>
  <c r="J161"/>
  <c i="9" r="BK466"/>
  <c r="J462"/>
  <c r="J452"/>
  <c r="BK411"/>
  <c r="BK344"/>
  <c r="BK260"/>
  <c r="BK247"/>
  <c r="J207"/>
  <c r="J187"/>
  <c r="BK150"/>
  <c r="BK452"/>
  <c r="J359"/>
  <c r="BK313"/>
  <c r="BK273"/>
  <c r="BK213"/>
  <c r="J175"/>
  <c r="J155"/>
  <c r="J134"/>
  <c r="J429"/>
  <c r="BK376"/>
  <c r="BK326"/>
  <c r="J303"/>
  <c r="J281"/>
  <c r="BK250"/>
  <c r="J213"/>
  <c r="J454"/>
  <c r="J397"/>
  <c r="J309"/>
  <c r="BK264"/>
  <c r="BK179"/>
  <c r="BK134"/>
  <c i="10" r="J343"/>
  <c r="J327"/>
  <c r="J287"/>
  <c r="BK234"/>
  <c r="J190"/>
  <c r="BK143"/>
  <c r="BK315"/>
  <c r="BK270"/>
  <c r="BK226"/>
  <c r="BK190"/>
  <c r="J145"/>
  <c r="BK336"/>
  <c r="BK296"/>
  <c r="J270"/>
  <c r="J230"/>
  <c r="BK204"/>
  <c r="BK145"/>
  <c r="J296"/>
  <c r="J262"/>
  <c r="BK242"/>
  <c r="J208"/>
  <c r="BK170"/>
  <c r="J135"/>
  <c i="11" r="J385"/>
  <c r="J348"/>
  <c r="BK301"/>
  <c r="BK255"/>
  <c r="J195"/>
  <c r="BK136"/>
  <c r="J436"/>
  <c r="BK414"/>
  <c r="BK392"/>
  <c r="J375"/>
  <c r="BK340"/>
  <c r="J298"/>
  <c r="BK272"/>
  <c r="BK208"/>
  <c r="J190"/>
  <c r="J432"/>
  <c r="J388"/>
  <c r="J324"/>
  <c r="J287"/>
  <c r="J252"/>
  <c r="J208"/>
  <c r="BK161"/>
  <c r="J430"/>
  <c r="J371"/>
  <c r="BK324"/>
  <c r="J272"/>
  <c r="BK245"/>
  <c r="BK199"/>
  <c r="BK150"/>
  <c i="2" l="1" r="P130"/>
  <c r="BK146"/>
  <c r="J146"/>
  <c r="J99"/>
  <c r="R165"/>
  <c r="T200"/>
  <c r="T195"/>
  <c r="P207"/>
  <c r="R214"/>
  <c r="R221"/>
  <c i="3" r="P142"/>
  <c r="P133"/>
  <c r="T165"/>
  <c r="P189"/>
  <c r="R200"/>
  <c r="R219"/>
  <c r="P244"/>
  <c i="4" r="BK133"/>
  <c r="J133"/>
  <c r="J101"/>
  <c i="5" r="BK122"/>
  <c r="BK121"/>
  <c r="J121"/>
  <c r="J98"/>
  <c i="6" r="R132"/>
  <c r="P175"/>
  <c r="BK214"/>
  <c r="J214"/>
  <c r="J101"/>
  <c r="R214"/>
  <c r="R261"/>
  <c r="R249"/>
  <c r="BK277"/>
  <c r="J277"/>
  <c r="J106"/>
  <c r="BK305"/>
  <c r="J305"/>
  <c r="J107"/>
  <c r="R329"/>
  <c r="P340"/>
  <c i="7" r="T133"/>
  <c r="R171"/>
  <c r="P187"/>
  <c r="BK252"/>
  <c r="J252"/>
  <c r="J105"/>
  <c r="BK274"/>
  <c r="J274"/>
  <c r="J106"/>
  <c r="P297"/>
  <c r="P321"/>
  <c r="P337"/>
  <c i="8" r="R133"/>
  <c r="P179"/>
  <c r="T210"/>
  <c r="R250"/>
  <c r="R244"/>
  <c r="T272"/>
  <c r="P289"/>
  <c r="R313"/>
  <c r="R328"/>
  <c i="9" r="R133"/>
  <c r="BK167"/>
  <c r="J167"/>
  <c r="J99"/>
  <c r="R236"/>
  <c r="P302"/>
  <c r="P312"/>
  <c r="P358"/>
  <c r="P410"/>
  <c r="P447"/>
  <c r="P458"/>
  <c i="10" r="R134"/>
  <c r="R159"/>
  <c r="T189"/>
  <c r="P200"/>
  <c r="P261"/>
  <c r="P255"/>
  <c r="BK278"/>
  <c r="J278"/>
  <c r="J106"/>
  <c r="T291"/>
  <c r="P326"/>
  <c r="BK335"/>
  <c r="J335"/>
  <c r="J112"/>
  <c i="11" r="P135"/>
  <c r="R194"/>
  <c r="T207"/>
  <c r="R244"/>
  <c r="P286"/>
  <c r="BK304"/>
  <c r="J304"/>
  <c r="J106"/>
  <c r="BK339"/>
  <c r="J339"/>
  <c r="J107"/>
  <c r="BK379"/>
  <c r="J379"/>
  <c r="J108"/>
  <c i="2" r="BK130"/>
  <c r="J130"/>
  <c r="J98"/>
  <c r="T146"/>
  <c r="T165"/>
  <c r="BK200"/>
  <c r="J200"/>
  <c r="J103"/>
  <c r="BK207"/>
  <c r="J207"/>
  <c r="J104"/>
  <c r="BK214"/>
  <c r="J214"/>
  <c r="J105"/>
  <c r="BK221"/>
  <c r="J221"/>
  <c r="J106"/>
  <c i="3" r="BK142"/>
  <c r="J142"/>
  <c r="J101"/>
  <c r="R165"/>
  <c r="BK189"/>
  <c r="J189"/>
  <c r="J105"/>
  <c r="P200"/>
  <c r="T219"/>
  <c r="R244"/>
  <c i="4" r="T133"/>
  <c r="T126"/>
  <c r="T125"/>
  <c i="5" r="T122"/>
  <c r="T121"/>
  <c i="6" r="T132"/>
  <c r="R175"/>
  <c r="T214"/>
  <c r="BK261"/>
  <c r="J261"/>
  <c r="J105"/>
  <c r="R277"/>
  <c r="R305"/>
  <c r="BK329"/>
  <c r="J329"/>
  <c r="J109"/>
  <c r="T340"/>
  <c i="7" r="R133"/>
  <c r="T171"/>
  <c r="BK187"/>
  <c r="J187"/>
  <c r="J100"/>
  <c r="P252"/>
  <c r="P238"/>
  <c r="T274"/>
  <c r="BK297"/>
  <c r="J297"/>
  <c r="J107"/>
  <c r="R321"/>
  <c r="T337"/>
  <c i="8" r="T133"/>
  <c r="R179"/>
  <c r="BK210"/>
  <c r="J210"/>
  <c r="J101"/>
  <c r="P250"/>
  <c r="P244"/>
  <c r="BK272"/>
  <c r="J272"/>
  <c r="J106"/>
  <c r="R289"/>
  <c r="BK313"/>
  <c r="J313"/>
  <c r="J110"/>
  <c r="P328"/>
  <c i="9" r="T133"/>
  <c r="T167"/>
  <c r="P236"/>
  <c r="T302"/>
  <c r="R312"/>
  <c r="T358"/>
  <c r="R410"/>
  <c r="R447"/>
  <c r="T458"/>
  <c i="10" r="T134"/>
  <c r="P159"/>
  <c r="R189"/>
  <c r="BK200"/>
  <c r="J200"/>
  <c r="J102"/>
  <c r="R261"/>
  <c r="R255"/>
  <c r="T278"/>
  <c r="P291"/>
  <c r="BK326"/>
  <c r="J326"/>
  <c r="J111"/>
  <c r="R335"/>
  <c i="11" r="BK135"/>
  <c r="BK194"/>
  <c r="J194"/>
  <c r="J99"/>
  <c r="P207"/>
  <c r="P244"/>
  <c r="R286"/>
  <c r="T297"/>
  <c r="R304"/>
  <c r="P339"/>
  <c r="R379"/>
  <c r="P425"/>
  <c r="BK438"/>
  <c r="J438"/>
  <c r="J113"/>
  <c r="P438"/>
  <c i="2" r="R130"/>
  <c r="P146"/>
  <c r="BK165"/>
  <c r="J165"/>
  <c r="J100"/>
  <c r="R200"/>
  <c r="R195"/>
  <c r="R207"/>
  <c r="P214"/>
  <c r="P221"/>
  <c i="3" r="T142"/>
  <c r="T133"/>
  <c r="T132"/>
  <c r="BK165"/>
  <c r="J165"/>
  <c r="J103"/>
  <c r="R189"/>
  <c r="R188"/>
  <c r="T200"/>
  <c r="P219"/>
  <c r="BK244"/>
  <c r="J244"/>
  <c r="J110"/>
  <c i="4" r="P133"/>
  <c r="P126"/>
  <c r="P125"/>
  <c i="1" r="AU98"/>
  <c i="5" r="P122"/>
  <c r="P121"/>
  <c i="1" r="AU99"/>
  <c i="6" r="BK132"/>
  <c r="J132"/>
  <c r="J98"/>
  <c r="BK175"/>
  <c r="J175"/>
  <c r="J99"/>
  <c r="T175"/>
  <c r="P214"/>
  <c r="P261"/>
  <c r="P249"/>
  <c r="P277"/>
  <c r="T305"/>
  <c r="P329"/>
  <c r="BK340"/>
  <c r="J340"/>
  <c r="J110"/>
  <c i="7" r="BK133"/>
  <c r="J133"/>
  <c r="J98"/>
  <c r="BK171"/>
  <c r="J171"/>
  <c r="J99"/>
  <c r="T187"/>
  <c r="T252"/>
  <c r="T238"/>
  <c r="P274"/>
  <c r="R297"/>
  <c r="BK321"/>
  <c r="J321"/>
  <c r="J110"/>
  <c r="BK337"/>
  <c r="J337"/>
  <c r="J111"/>
  <c i="8" r="BK133"/>
  <c r="J133"/>
  <c r="J98"/>
  <c r="BK179"/>
  <c r="J179"/>
  <c r="J99"/>
  <c r="R210"/>
  <c r="T250"/>
  <c r="T244"/>
  <c r="P272"/>
  <c r="T289"/>
  <c r="T313"/>
  <c r="T328"/>
  <c i="9" r="BK133"/>
  <c r="J133"/>
  <c r="J98"/>
  <c r="R167"/>
  <c r="T236"/>
  <c r="R302"/>
  <c r="T312"/>
  <c r="BK358"/>
  <c r="J358"/>
  <c r="J106"/>
  <c r="BK410"/>
  <c r="J410"/>
  <c r="J107"/>
  <c r="BK447"/>
  <c r="J447"/>
  <c r="J110"/>
  <c r="BK458"/>
  <c r="J458"/>
  <c r="J111"/>
  <c i="10" r="P134"/>
  <c r="T159"/>
  <c r="P189"/>
  <c r="R200"/>
  <c r="BK261"/>
  <c r="J261"/>
  <c r="J105"/>
  <c r="P278"/>
  <c r="R291"/>
  <c r="T326"/>
  <c r="P335"/>
  <c i="11" r="R135"/>
  <c r="R134"/>
  <c r="P194"/>
  <c r="R207"/>
  <c r="T244"/>
  <c r="T286"/>
  <c r="P297"/>
  <c r="P304"/>
  <c r="T339"/>
  <c r="T379"/>
  <c r="BK425"/>
  <c r="J425"/>
  <c r="J112"/>
  <c r="R425"/>
  <c r="R438"/>
  <c i="2" r="T130"/>
  <c r="T129"/>
  <c r="R146"/>
  <c r="P165"/>
  <c r="P200"/>
  <c r="P195"/>
  <c r="T207"/>
  <c r="T214"/>
  <c r="T221"/>
  <c i="3" r="R142"/>
  <c r="R133"/>
  <c r="R132"/>
  <c r="P165"/>
  <c r="T189"/>
  <c r="T188"/>
  <c r="BK200"/>
  <c r="J200"/>
  <c r="J106"/>
  <c r="BK219"/>
  <c r="J219"/>
  <c r="J107"/>
  <c r="T244"/>
  <c i="4" r="R133"/>
  <c r="R126"/>
  <c r="R125"/>
  <c i="5" r="R122"/>
  <c r="R121"/>
  <c i="6" r="P132"/>
  <c r="P131"/>
  <c r="T261"/>
  <c r="T249"/>
  <c r="T277"/>
  <c r="P305"/>
  <c r="T329"/>
  <c r="R340"/>
  <c i="7" r="P133"/>
  <c r="P132"/>
  <c r="P171"/>
  <c r="R187"/>
  <c r="R252"/>
  <c r="R238"/>
  <c r="R274"/>
  <c r="T297"/>
  <c r="T321"/>
  <c r="R337"/>
  <c i="8" r="P133"/>
  <c r="P132"/>
  <c r="T179"/>
  <c r="P210"/>
  <c r="BK250"/>
  <c r="J250"/>
  <c r="J105"/>
  <c r="R272"/>
  <c r="BK289"/>
  <c r="J289"/>
  <c r="J107"/>
  <c r="P313"/>
  <c r="BK328"/>
  <c r="J328"/>
  <c r="J111"/>
  <c i="9" r="P133"/>
  <c r="P167"/>
  <c r="BK236"/>
  <c r="J236"/>
  <c r="J101"/>
  <c r="BK302"/>
  <c r="J302"/>
  <c r="J104"/>
  <c r="BK312"/>
  <c r="J312"/>
  <c r="J105"/>
  <c r="R358"/>
  <c r="T410"/>
  <c r="T447"/>
  <c r="R458"/>
  <c i="10" r="BK134"/>
  <c r="J134"/>
  <c r="J98"/>
  <c r="BK159"/>
  <c r="J159"/>
  <c r="J100"/>
  <c r="BK189"/>
  <c r="J189"/>
  <c r="J101"/>
  <c r="T200"/>
  <c r="T261"/>
  <c r="T255"/>
  <c r="R278"/>
  <c r="BK291"/>
  <c r="J291"/>
  <c r="J107"/>
  <c r="R326"/>
  <c r="T335"/>
  <c i="11" r="T135"/>
  <c r="T134"/>
  <c r="T194"/>
  <c r="BK207"/>
  <c r="J207"/>
  <c r="J100"/>
  <c r="BK244"/>
  <c r="J244"/>
  <c r="J102"/>
  <c r="BK286"/>
  <c r="J286"/>
  <c r="J104"/>
  <c r="BK297"/>
  <c r="J297"/>
  <c r="J105"/>
  <c r="R297"/>
  <c r="T304"/>
  <c r="R339"/>
  <c r="P379"/>
  <c r="T425"/>
  <c r="T438"/>
  <c i="2" r="BK196"/>
  <c r="J196"/>
  <c r="J102"/>
  <c i="8" r="BK196"/>
  <c r="J196"/>
  <c r="J100"/>
  <c r="BK245"/>
  <c r="J245"/>
  <c r="J104"/>
  <c i="9" r="BK212"/>
  <c r="J212"/>
  <c r="J100"/>
  <c i="11" r="BK407"/>
  <c r="J407"/>
  <c r="J110"/>
  <c i="2" r="BK227"/>
  <c r="BK226"/>
  <c r="J226"/>
  <c r="J107"/>
  <c i="3" r="BK134"/>
  <c r="J134"/>
  <c r="J100"/>
  <c i="4" r="BK127"/>
  <c r="J127"/>
  <c r="J100"/>
  <c i="6" r="BK207"/>
  <c r="J207"/>
  <c r="J100"/>
  <c i="7" r="BK221"/>
  <c r="J221"/>
  <c r="J102"/>
  <c i="8" r="BK240"/>
  <c r="J240"/>
  <c r="J102"/>
  <c r="BK300"/>
  <c r="J300"/>
  <c r="J108"/>
  <c r="BK307"/>
  <c r="J307"/>
  <c r="J109"/>
  <c i="9" r="BK294"/>
  <c r="J294"/>
  <c r="J102"/>
  <c i="10" r="BK303"/>
  <c r="J303"/>
  <c r="J108"/>
  <c r="BK314"/>
  <c r="J314"/>
  <c r="J109"/>
  <c r="BK319"/>
  <c r="J319"/>
  <c r="J110"/>
  <c i="11" r="BK413"/>
  <c r="J413"/>
  <c r="J111"/>
  <c i="3" r="BK233"/>
  <c r="J233"/>
  <c r="J108"/>
  <c r="BK238"/>
  <c r="J238"/>
  <c r="J109"/>
  <c i="7" r="BK308"/>
  <c r="J308"/>
  <c r="J108"/>
  <c r="BK315"/>
  <c r="J315"/>
  <c r="J109"/>
  <c i="9" r="BK419"/>
  <c r="J419"/>
  <c r="J108"/>
  <c r="BK428"/>
  <c r="J428"/>
  <c r="J109"/>
  <c i="10" r="BK153"/>
  <c r="J153"/>
  <c r="J99"/>
  <c r="BK256"/>
  <c r="J256"/>
  <c r="J104"/>
  <c i="3" r="BK157"/>
  <c r="J157"/>
  <c r="J102"/>
  <c i="4" r="BK150"/>
  <c r="J150"/>
  <c r="J103"/>
  <c i="6" r="BK250"/>
  <c r="J250"/>
  <c r="J103"/>
  <c r="BK256"/>
  <c r="J256"/>
  <c r="J104"/>
  <c r="BK322"/>
  <c r="J322"/>
  <c r="J108"/>
  <c i="7" r="BK239"/>
  <c r="J239"/>
  <c r="J104"/>
  <c i="11" r="BK228"/>
  <c r="J228"/>
  <c r="J101"/>
  <c r="BK401"/>
  <c r="J401"/>
  <c r="J109"/>
  <c r="E85"/>
  <c r="F92"/>
  <c r="BE181"/>
  <c r="BE213"/>
  <c r="BE248"/>
  <c r="BE276"/>
  <c r="BE291"/>
  <c r="BE294"/>
  <c r="BE324"/>
  <c r="BE375"/>
  <c r="BE408"/>
  <c r="BE430"/>
  <c r="BE434"/>
  <c r="BE136"/>
  <c r="BE150"/>
  <c r="BE190"/>
  <c r="BE199"/>
  <c r="BE259"/>
  <c r="BE272"/>
  <c r="BE298"/>
  <c r="BE340"/>
  <c r="BE359"/>
  <c r="BE366"/>
  <c r="BE371"/>
  <c r="BE388"/>
  <c r="BE392"/>
  <c r="BE426"/>
  <c r="BE432"/>
  <c r="J89"/>
  <c r="BE143"/>
  <c r="BE236"/>
  <c r="BE245"/>
  <c r="BE255"/>
  <c r="BE301"/>
  <c r="BE319"/>
  <c r="BE348"/>
  <c r="BE356"/>
  <c r="BE414"/>
  <c r="BE436"/>
  <c r="BE439"/>
  <c r="BE442"/>
  <c r="BE156"/>
  <c r="BE161"/>
  <c r="BE170"/>
  <c r="BE179"/>
  <c r="BE195"/>
  <c r="BE203"/>
  <c r="BE208"/>
  <c r="BE220"/>
  <c r="BE229"/>
  <c r="BE252"/>
  <c r="BE263"/>
  <c r="BE268"/>
  <c r="BE280"/>
  <c r="BE287"/>
  <c r="BE305"/>
  <c r="BE329"/>
  <c r="BE334"/>
  <c r="BE380"/>
  <c r="BE385"/>
  <c r="BE397"/>
  <c r="BE402"/>
  <c i="9" r="BK132"/>
  <c r="J132"/>
  <c r="J97"/>
  <c i="10" r="E85"/>
  <c r="J126"/>
  <c r="BE143"/>
  <c r="BE154"/>
  <c r="BE180"/>
  <c r="BE184"/>
  <c r="BE208"/>
  <c r="BE211"/>
  <c r="BE226"/>
  <c r="BE230"/>
  <c r="BE257"/>
  <c r="BE262"/>
  <c r="BE287"/>
  <c r="BE296"/>
  <c r="BE304"/>
  <c r="BE308"/>
  <c r="F92"/>
  <c r="BE135"/>
  <c r="BE170"/>
  <c r="BE195"/>
  <c r="BE218"/>
  <c r="BE279"/>
  <c r="BE320"/>
  <c r="BE327"/>
  <c r="BE343"/>
  <c r="BE345"/>
  <c r="BE139"/>
  <c r="BE149"/>
  <c r="BE160"/>
  <c r="BE190"/>
  <c r="BE242"/>
  <c r="BE246"/>
  <c r="BE250"/>
  <c r="BE274"/>
  <c r="BE292"/>
  <c r="BE300"/>
  <c r="BE339"/>
  <c r="BE145"/>
  <c r="BE201"/>
  <c r="BE204"/>
  <c r="BE214"/>
  <c r="BE234"/>
  <c r="BE238"/>
  <c r="BE270"/>
  <c r="BE283"/>
  <c r="BE315"/>
  <c r="BE330"/>
  <c r="BE333"/>
  <c r="BE336"/>
  <c i="9" r="J89"/>
  <c r="BE155"/>
  <c r="BE257"/>
  <c r="BE289"/>
  <c r="BE295"/>
  <c r="BE309"/>
  <c r="BE353"/>
  <c r="BE384"/>
  <c r="BE416"/>
  <c r="BE429"/>
  <c r="BE434"/>
  <c r="BE448"/>
  <c r="BE456"/>
  <c r="BE459"/>
  <c r="F128"/>
  <c r="BE134"/>
  <c r="BE139"/>
  <c r="BE144"/>
  <c r="BE165"/>
  <c r="BE168"/>
  <c r="BE175"/>
  <c r="BE179"/>
  <c r="BE213"/>
  <c r="BE237"/>
  <c r="BE273"/>
  <c r="BE277"/>
  <c r="BE349"/>
  <c r="BE411"/>
  <c r="BE452"/>
  <c r="E85"/>
  <c r="BE207"/>
  <c r="BE221"/>
  <c r="BE240"/>
  <c r="BE244"/>
  <c r="BE247"/>
  <c r="BE260"/>
  <c r="BE281"/>
  <c r="BE285"/>
  <c r="BE339"/>
  <c r="BE344"/>
  <c r="BE376"/>
  <c r="BE392"/>
  <c r="BE420"/>
  <c r="BE150"/>
  <c r="BE160"/>
  <c r="BE183"/>
  <c r="BE187"/>
  <c r="BE191"/>
  <c r="BE196"/>
  <c r="BE250"/>
  <c r="BE254"/>
  <c r="BE264"/>
  <c r="BE268"/>
  <c r="BE303"/>
  <c r="BE306"/>
  <c r="BE313"/>
  <c r="BE326"/>
  <c r="BE359"/>
  <c r="BE372"/>
  <c r="BE397"/>
  <c r="BE405"/>
  <c r="BE454"/>
  <c r="BE462"/>
  <c r="BE466"/>
  <c i="8" r="BE151"/>
  <c r="BE175"/>
  <c r="BE190"/>
  <c r="BE202"/>
  <c r="BE236"/>
  <c r="BE241"/>
  <c r="BE251"/>
  <c r="BE285"/>
  <c r="BE314"/>
  <c i="7" r="BK238"/>
  <c i="8" r="F92"/>
  <c r="BE140"/>
  <c r="BE161"/>
  <c r="BE228"/>
  <c r="BE273"/>
  <c r="BE277"/>
  <c r="BE295"/>
  <c r="BE318"/>
  <c r="BE332"/>
  <c r="BE335"/>
  <c r="J89"/>
  <c r="E121"/>
  <c r="BE134"/>
  <c r="BE155"/>
  <c r="BE167"/>
  <c r="BE180"/>
  <c r="BE224"/>
  <c r="BE301"/>
  <c r="BE320"/>
  <c r="BE324"/>
  <c r="BE146"/>
  <c r="BE169"/>
  <c r="BE185"/>
  <c r="BE197"/>
  <c r="BE211"/>
  <c r="BE214"/>
  <c r="BE217"/>
  <c r="BE220"/>
  <c r="BE232"/>
  <c r="BE246"/>
  <c r="BE262"/>
  <c r="BE266"/>
  <c r="BE281"/>
  <c r="BE290"/>
  <c r="BE308"/>
  <c r="BE322"/>
  <c r="BE326"/>
  <c r="BE329"/>
  <c i="7" r="F92"/>
  <c r="BE146"/>
  <c r="BE152"/>
  <c r="BE158"/>
  <c r="BE161"/>
  <c r="BE177"/>
  <c r="BE191"/>
  <c r="BE222"/>
  <c r="BE230"/>
  <c r="BE246"/>
  <c r="BE268"/>
  <c r="BE303"/>
  <c r="BE309"/>
  <c r="BE316"/>
  <c r="BE326"/>
  <c r="BE328"/>
  <c r="BE334"/>
  <c r="BE344"/>
  <c r="E85"/>
  <c r="BE167"/>
  <c r="BE172"/>
  <c r="BE182"/>
  <c r="BE195"/>
  <c r="BE198"/>
  <c r="BE212"/>
  <c r="BE281"/>
  <c r="BE293"/>
  <c r="BE298"/>
  <c r="BE341"/>
  <c r="J89"/>
  <c r="BE134"/>
  <c r="BE140"/>
  <c r="BE216"/>
  <c r="BE240"/>
  <c r="BE264"/>
  <c r="BE322"/>
  <c r="BE330"/>
  <c r="BE332"/>
  <c r="BE338"/>
  <c r="BE188"/>
  <c r="BE201"/>
  <c r="BE204"/>
  <c r="BE208"/>
  <c r="BE253"/>
  <c r="BE275"/>
  <c r="BE289"/>
  <c i="6" r="BE143"/>
  <c r="BE159"/>
  <c r="BE164"/>
  <c r="BE166"/>
  <c r="BE218"/>
  <c r="BE221"/>
  <c r="BE225"/>
  <c r="BE241"/>
  <c r="BE245"/>
  <c r="BE278"/>
  <c i="5" r="J122"/>
  <c r="J99"/>
  <c i="6" r="J124"/>
  <c r="F127"/>
  <c r="BE133"/>
  <c r="BE149"/>
  <c r="BE154"/>
  <c r="BE181"/>
  <c r="BE194"/>
  <c r="BE198"/>
  <c r="BE208"/>
  <c r="BE215"/>
  <c r="BE310"/>
  <c r="BE334"/>
  <c r="BE336"/>
  <c r="BE341"/>
  <c r="BE344"/>
  <c r="BE171"/>
  <c r="BE176"/>
  <c r="BE185"/>
  <c r="BE189"/>
  <c r="BE262"/>
  <c r="BE267"/>
  <c r="BE306"/>
  <c r="BE323"/>
  <c r="BE347"/>
  <c r="BE350"/>
  <c r="E85"/>
  <c r="BE139"/>
  <c r="BE203"/>
  <c r="BE229"/>
  <c r="BE233"/>
  <c r="BE237"/>
  <c r="BE251"/>
  <c r="BE257"/>
  <c r="BE272"/>
  <c r="BE288"/>
  <c r="BE300"/>
  <c r="BE314"/>
  <c r="BE318"/>
  <c r="BE330"/>
  <c r="BE332"/>
  <c r="BE338"/>
  <c i="5" r="J115"/>
  <c r="BE123"/>
  <c r="BE126"/>
  <c r="BE134"/>
  <c r="E109"/>
  <c r="F94"/>
  <c r="BE129"/>
  <c r="BE132"/>
  <c i="4" r="E85"/>
  <c r="F94"/>
  <c r="BE128"/>
  <c r="BE134"/>
  <c r="BE141"/>
  <c r="BE145"/>
  <c r="J91"/>
  <c r="BE137"/>
  <c r="BE151"/>
  <c i="2" r="BK129"/>
  <c r="J129"/>
  <c r="J97"/>
  <c i="3" r="E120"/>
  <c r="BE135"/>
  <c r="BE172"/>
  <c i="2" r="J227"/>
  <c r="J108"/>
  <c i="3" r="J126"/>
  <c r="BE148"/>
  <c r="BE209"/>
  <c r="F94"/>
  <c r="BE169"/>
  <c r="BE180"/>
  <c r="BE190"/>
  <c r="BE195"/>
  <c r="BE225"/>
  <c r="BE229"/>
  <c r="BE234"/>
  <c r="BE239"/>
  <c r="BE247"/>
  <c r="BE143"/>
  <c r="BE152"/>
  <c r="BE158"/>
  <c r="BE166"/>
  <c r="BE176"/>
  <c r="BE184"/>
  <c r="BE201"/>
  <c r="BE214"/>
  <c r="BE220"/>
  <c r="BE245"/>
  <c i="2" r="J91"/>
  <c r="F125"/>
  <c r="BE131"/>
  <c r="BE159"/>
  <c r="J92"/>
  <c r="J122"/>
  <c r="BE137"/>
  <c r="BE162"/>
  <c r="BE169"/>
  <c r="BE180"/>
  <c r="BE183"/>
  <c r="BE197"/>
  <c r="BE201"/>
  <c r="BE215"/>
  <c r="E85"/>
  <c r="F91"/>
  <c r="BE134"/>
  <c r="BE140"/>
  <c r="BE143"/>
  <c r="BE166"/>
  <c r="BE177"/>
  <c r="BE186"/>
  <c r="BE204"/>
  <c r="BE208"/>
  <c r="BE211"/>
  <c r="BE218"/>
  <c r="BE222"/>
  <c r="BE224"/>
  <c r="BE228"/>
  <c r="BE147"/>
  <c r="BE150"/>
  <c r="BE153"/>
  <c r="BE156"/>
  <c r="BE174"/>
  <c r="BE189"/>
  <c r="BE192"/>
  <c r="F34"/>
  <c i="1" r="BA95"/>
  <c i="3" r="J36"/>
  <c i="1" r="AW97"/>
  <c i="4" r="F38"/>
  <c i="1" r="BC98"/>
  <c i="4" r="F36"/>
  <c i="1" r="BA98"/>
  <c i="5" r="F39"/>
  <c i="1" r="BD99"/>
  <c i="5" r="J32"/>
  <c i="6" r="F37"/>
  <c i="1" r="BD100"/>
  <c i="7" r="F34"/>
  <c i="1" r="BA101"/>
  <c i="8" r="J34"/>
  <c i="1" r="AW102"/>
  <c i="9" r="F34"/>
  <c i="1" r="BA103"/>
  <c i="10" r="F34"/>
  <c i="1" r="BA104"/>
  <c i="10" r="J34"/>
  <c i="1" r="AW104"/>
  <c i="11" r="F35"/>
  <c i="1" r="BB105"/>
  <c r="AS94"/>
  <c i="2" r="J34"/>
  <c i="1" r="AW95"/>
  <c i="2" r="F37"/>
  <c i="1" r="BD95"/>
  <c i="3" r="F36"/>
  <c i="1" r="BA97"/>
  <c i="3" r="F38"/>
  <c i="1" r="BC97"/>
  <c i="5" r="F37"/>
  <c i="1" r="BB99"/>
  <c i="6" r="F36"/>
  <c i="1" r="BC100"/>
  <c i="7" r="J34"/>
  <c i="1" r="AW101"/>
  <c i="8" r="F35"/>
  <c i="1" r="BB102"/>
  <c i="8" r="F34"/>
  <c i="1" r="BA102"/>
  <c i="9" r="F37"/>
  <c i="1" r="BD103"/>
  <c i="9" r="F35"/>
  <c i="1" r="BB103"/>
  <c i="10" r="F37"/>
  <c i="1" r="BD104"/>
  <c i="11" r="F34"/>
  <c i="1" r="BA105"/>
  <c i="11" r="F37"/>
  <c i="1" r="BD105"/>
  <c i="2" r="F36"/>
  <c i="1" r="BC95"/>
  <c i="3" r="F37"/>
  <c i="1" r="BB97"/>
  <c i="4" r="F37"/>
  <c i="1" r="BB98"/>
  <c i="5" r="J36"/>
  <c i="1" r="AW99"/>
  <c i="5" r="F38"/>
  <c i="1" r="BC99"/>
  <c i="6" r="F35"/>
  <c i="1" r="BB100"/>
  <c i="6" r="F34"/>
  <c i="1" r="BA100"/>
  <c i="7" r="F36"/>
  <c i="1" r="BC101"/>
  <c i="7" r="F35"/>
  <c i="1" r="BB101"/>
  <c i="8" r="F37"/>
  <c i="1" r="BD102"/>
  <c i="9" r="F36"/>
  <c i="1" r="BC103"/>
  <c i="10" r="F35"/>
  <c i="1" r="BB104"/>
  <c i="11" r="J34"/>
  <c i="1" r="AW105"/>
  <c i="2" r="F35"/>
  <c i="1" r="BB95"/>
  <c i="3" r="F39"/>
  <c i="1" r="BD97"/>
  <c i="4" r="J36"/>
  <c i="1" r="AW98"/>
  <c i="4" r="F39"/>
  <c i="1" r="BD98"/>
  <c i="5" r="F36"/>
  <c i="1" r="BA99"/>
  <c i="6" r="J34"/>
  <c i="1" r="AW100"/>
  <c i="7" r="F37"/>
  <c i="1" r="BD101"/>
  <c i="8" r="F36"/>
  <c i="1" r="BC102"/>
  <c i="9" r="J34"/>
  <c i="1" r="AW103"/>
  <c i="10" r="F36"/>
  <c i="1" r="BC104"/>
  <c i="11" r="F36"/>
  <c i="1" r="BC105"/>
  <c i="6" l="1" r="P130"/>
  <c i="1" r="AU100"/>
  <c i="10" r="T133"/>
  <c r="T132"/>
  <c i="9" r="T301"/>
  <c i="8" r="T132"/>
  <c r="T131"/>
  <c i="6" r="T131"/>
  <c r="T130"/>
  <c i="11" r="P285"/>
  <c i="10" r="R133"/>
  <c r="R132"/>
  <c i="9" r="P301"/>
  <c i="6" r="R131"/>
  <c r="R130"/>
  <c i="7" r="P131"/>
  <c i="1" r="AU101"/>
  <c i="9" r="T132"/>
  <c r="T131"/>
  <c r="R132"/>
  <c i="7" r="T132"/>
  <c r="T131"/>
  <c i="3" r="P188"/>
  <c r="P132"/>
  <c i="1" r="AU97"/>
  <c i="9" r="P132"/>
  <c r="P131"/>
  <c i="1" r="AU103"/>
  <c i="10" r="P133"/>
  <c r="P132"/>
  <c i="1" r="AU104"/>
  <c i="9" r="R301"/>
  <c i="11" r="R285"/>
  <c r="R133"/>
  <c i="7" r="R132"/>
  <c r="R131"/>
  <c i="11" r="P134"/>
  <c r="P133"/>
  <c i="1" r="AU105"/>
  <c i="8" r="P131"/>
  <c i="1" r="AU102"/>
  <c i="2" r="T128"/>
  <c i="11" r="T285"/>
  <c r="T133"/>
  <c i="2" r="R129"/>
  <c r="R128"/>
  <c i="11" r="BK134"/>
  <c r="J134"/>
  <c r="J97"/>
  <c i="8" r="R132"/>
  <c r="R131"/>
  <c i="2" r="P129"/>
  <c r="P128"/>
  <c i="1" r="AU95"/>
  <c i="4" r="BK149"/>
  <c r="J149"/>
  <c r="J102"/>
  <c i="6" r="BK249"/>
  <c r="J249"/>
  <c r="J102"/>
  <c i="10" r="BK255"/>
  <c r="J255"/>
  <c r="J103"/>
  <c i="3" r="BK188"/>
  <c r="J188"/>
  <c r="J104"/>
  <c i="6" r="BK131"/>
  <c r="J131"/>
  <c r="J97"/>
  <c i="7" r="BK220"/>
  <c r="J220"/>
  <c r="J101"/>
  <c i="8" r="BK132"/>
  <c r="J132"/>
  <c r="J97"/>
  <c i="11" r="J135"/>
  <c r="J98"/>
  <c i="3" r="BK133"/>
  <c r="J133"/>
  <c r="J99"/>
  <c i="9" r="BK301"/>
  <c r="J301"/>
  <c r="J103"/>
  <c i="11" r="BK285"/>
  <c r="J285"/>
  <c r="J103"/>
  <c i="2" r="BK195"/>
  <c r="J195"/>
  <c r="J101"/>
  <c i="4" r="BK126"/>
  <c r="J126"/>
  <c r="J99"/>
  <c i="7" r="BK132"/>
  <c r="J132"/>
  <c r="J97"/>
  <c i="8" r="BK244"/>
  <c r="J244"/>
  <c r="J103"/>
  <c i="10" r="BK133"/>
  <c r="J133"/>
  <c r="J97"/>
  <c i="9" r="BK131"/>
  <c r="J131"/>
  <c r="J96"/>
  <c i="7" r="J238"/>
  <c r="J103"/>
  <c i="1" r="AG99"/>
  <c i="2" r="BK128"/>
  <c r="J128"/>
  <c r="F33"/>
  <c i="1" r="AZ95"/>
  <c i="4" r="F35"/>
  <c i="1" r="AZ98"/>
  <c r="BA96"/>
  <c r="AW96"/>
  <c i="6" r="F33"/>
  <c i="1" r="AZ100"/>
  <c i="8" r="J33"/>
  <c i="1" r="AV102"/>
  <c r="AT102"/>
  <c i="10" r="J33"/>
  <c i="1" r="AV104"/>
  <c r="AT104"/>
  <c i="2" r="J33"/>
  <c i="1" r="AV95"/>
  <c r="AT95"/>
  <c i="4" r="J35"/>
  <c i="1" r="AV98"/>
  <c r="AT98"/>
  <c i="5" r="J35"/>
  <c i="1" r="AV99"/>
  <c r="AT99"/>
  <c r="AN99"/>
  <c i="7" r="J33"/>
  <c i="1" r="AV101"/>
  <c r="AT101"/>
  <c i="9" r="J33"/>
  <c i="1" r="AV103"/>
  <c r="AT103"/>
  <c i="11" r="F33"/>
  <c i="1" r="AZ105"/>
  <c i="3" r="J35"/>
  <c i="1" r="AV97"/>
  <c r="AT97"/>
  <c r="BC96"/>
  <c r="AY96"/>
  <c r="BB96"/>
  <c r="AX96"/>
  <c i="7" r="F33"/>
  <c i="1" r="AZ101"/>
  <c i="9" r="F33"/>
  <c i="1" r="AZ103"/>
  <c i="11" r="J33"/>
  <c i="1" r="AV105"/>
  <c r="AT105"/>
  <c i="2" r="J30"/>
  <c i="1" r="AG95"/>
  <c i="3" r="F35"/>
  <c i="1" r="AZ97"/>
  <c i="5" r="F35"/>
  <c i="1" r="AZ99"/>
  <c r="BD96"/>
  <c i="6" r="J33"/>
  <c i="1" r="AV100"/>
  <c r="AT100"/>
  <c i="8" r="F33"/>
  <c i="1" r="AZ102"/>
  <c i="10" r="F33"/>
  <c i="1" r="AZ104"/>
  <c r="AU96"/>
  <c i="9" l="1" r="R131"/>
  <c i="4" r="BK125"/>
  <c r="J125"/>
  <c r="J98"/>
  <c i="7" r="BK131"/>
  <c r="J131"/>
  <c i="11" r="BK133"/>
  <c r="J133"/>
  <c r="J96"/>
  <c i="3" r="BK132"/>
  <c r="J132"/>
  <c i="6" r="BK130"/>
  <c r="J130"/>
  <c i="10" r="BK132"/>
  <c r="J132"/>
  <c i="8" r="BK131"/>
  <c r="J131"/>
  <c i="5" r="J41"/>
  <c i="1" r="AN95"/>
  <c i="2" r="J96"/>
  <c r="J39"/>
  <c i="1" r="AU94"/>
  <c i="6" r="J30"/>
  <c i="1" r="AG100"/>
  <c i="9" r="J30"/>
  <c i="1" r="AG103"/>
  <c r="AN103"/>
  <c r="BB94"/>
  <c r="W31"/>
  <c i="7" r="J30"/>
  <c i="1" r="AG101"/>
  <c i="8" r="J30"/>
  <c i="1" r="AG102"/>
  <c r="BA94"/>
  <c r="AW94"/>
  <c r="AK30"/>
  <c i="3" r="J32"/>
  <c i="1" r="AG97"/>
  <c i="10" r="J30"/>
  <c i="1" r="AG104"/>
  <c r="BC94"/>
  <c r="W32"/>
  <c r="AZ96"/>
  <c r="AV96"/>
  <c r="AT96"/>
  <c r="BD94"/>
  <c r="W33"/>
  <c i="10" l="1" r="J39"/>
  <c i="6" r="J39"/>
  <c i="3" r="J41"/>
  <c i="7" r="J39"/>
  <c i="8" r="J39"/>
  <c i="6" r="J96"/>
  <c i="3" r="J98"/>
  <c i="8" r="J96"/>
  <c i="10" r="J96"/>
  <c i="7" r="J96"/>
  <c i="9" r="J39"/>
  <c i="1" r="AN102"/>
  <c r="AN104"/>
  <c r="AN101"/>
  <c r="AN97"/>
  <c r="AN100"/>
  <c i="4" r="J32"/>
  <c i="1" r="AG98"/>
  <c r="AG96"/>
  <c r="AZ94"/>
  <c r="W29"/>
  <c i="11" r="J30"/>
  <c i="1" r="AG105"/>
  <c r="AY94"/>
  <c r="W30"/>
  <c r="AX94"/>
  <c i="11" l="1" r="J39"/>
  <c i="4" r="J41"/>
  <c i="1" r="AN98"/>
  <c r="AN10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<sst xmlns="http://schemas.openxmlformats.org/spreadsheetml/2006/main">
  <si>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</si>
  <si>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</si>
  <si>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</si>
  <si>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</si>
  <si>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</si>
  <si>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{84b6e783-d603-4847-bbf2-89b95096f7f8}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</si>
  <si>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</si>
  <si>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</si>
  <si>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</si>
  <si>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</si>
  <si>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</si>
  <si>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</si>
  <si>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</si>
  <si>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</si>
  <si>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2022_10_18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</si>
  <si>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</si>
  <si>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</si>
  <si>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Bor, Libuň, Lučany, Višňová, Zákupy, Železný Brod – demolice (strážní domky, provozní objekty)</t>
  </si>
  <si>
    <t>KSO:</t>
  </si>
  <si>
    <t>CC-CZ:</t>
  </si>
  <si>
    <t>Místo:</t>
  </si>
  <si>
    <t>LIBERECKO</t>
  </si>
  <si>
    <t>Datum:</t>
  </si>
  <si>
    <t>18. 10. 2022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</si>
  <si>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</si>
  <si>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</si>
  <si>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</si>
  <si>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</si>
  <si>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</si>
  <si>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</si>
  <si>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</si>
  <si>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</si>
  <si>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</si>
  <si>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</si>
  <si>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</si>
  <si>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</si>
  <si>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</si>
  <si>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</si>
  <si>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</si>
  <si>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</si>
  <si>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</si>
  <si>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</si>
  <si>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</si>
  <si>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</si>
  <si>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</si>
  <si>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</si>
  <si>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</si>
  <si>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</si>
  <si>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</si>
  <si>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</si>
  <si>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</si>
  <si>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</si>
  <si>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</si>
  <si>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</si>
  <si>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</si>
  <si>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</si>
  <si>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</si>
  <si>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</si>
  <si>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</si>
  <si>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</si>
  <si>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</si>
  <si>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</si>
  <si>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</si>
  <si>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</si>
  <si>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</si>
  <si>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</si>
  <si>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</si>
  <si>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</si>
  <si>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</si>
  <si>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</si>
  <si>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</si>
  <si>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</si>
  <si>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</si>
  <si>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</si>
  <si>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</si>
  <si>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</si>
  <si>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</si>
  <si>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</si>
  <si>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</si>
  <si>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</si>
  <si>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Nový Bor - Okrouhlá - strážní domek č.76</t>
  </si>
  <si>
    <t>STA</t>
  </si>
  <si>
    <t>1</t>
  </si>
  <si>
    <t>{a94c446c-c308-4da3-9f63-cf333f596315}</t>
  </si>
  <si>
    <t>2</t>
  </si>
  <si>
    <t>017</t>
  </si>
  <si>
    <t>Libuň - výhybkářské stanoviště č. 1</t>
  </si>
  <si>
    <t>{c1795304-91b8-4f6c-85a9-739bc8963f79}</t>
  </si>
  <si>
    <t>017-01</t>
  </si>
  <si>
    <t>Domek</t>
  </si>
  <si>
    <t>Soupis</t>
  </si>
  <si>
    <t>{23f24f69-c678-4971-9165-77ea96cb7c0d}</t>
  </si>
  <si>
    <t>017-02</t>
  </si>
  <si>
    <t>Kůlna</t>
  </si>
  <si>
    <t>{4fa041dc-bc0e-4e15-be47-53ca24a0a735}</t>
  </si>
  <si>
    <t>017-03</t>
  </si>
  <si>
    <t>Ostaní náklady</t>
  </si>
  <si>
    <t>{a4cb87f4-12f8-42b2-8a11-cdb2ff9b4db3}</t>
  </si>
  <si>
    <t>018</t>
  </si>
  <si>
    <t>Višňová - výhybkářské stanoviště č. 1</t>
  </si>
  <si>
    <t>{9536c459-f4b4-422d-b4c8-f9180c35884d}</t>
  </si>
  <si>
    <t>019</t>
  </si>
  <si>
    <t>Zákupy - výhybkářské stanoviště č. I</t>
  </si>
  <si>
    <t>{b41c4be4-3d5c-4d85-a3ee-06d49270c10f}</t>
  </si>
  <si>
    <t>020</t>
  </si>
  <si>
    <t>Zákupy - výhybkářské stanoviště č. II</t>
  </si>
  <si>
    <t>{d588c035-c0bd-487d-bde4-ec596d19c33a}</t>
  </si>
  <si>
    <t>024</t>
  </si>
  <si>
    <t>Železný Brod - strážní domek čp. 620</t>
  </si>
  <si>
    <t>{427eb70b-86bb-46a7-9b47-2a22b68f0785}</t>
  </si>
  <si>
    <t>025</t>
  </si>
  <si>
    <t>Železný Brod - výhybkářské stanoviště č.1</t>
  </si>
  <si>
    <t>{8eb6e1cf-1bec-40ba-a154-8f860c013958}</t>
  </si>
  <si>
    <t>026</t>
  </si>
  <si>
    <t>Lučany nad Nisou - strážní domek čp. 514 (bývalá zastávka Dolní Lučany)</t>
  </si>
  <si>
    <t>{30320fa1-3d76-46db-9b45-d3a33ba1f3fb}</t>
  </si>
  <si>
    <t>KRYCÍ LIST SOUPISU PRACÍ</t>
  </si>
  <si>
    <t>Objekt:</t>
  </si>
  <si>
    <t>001 - Nový Bor - Okrouhlá - strážní domek č.76</t>
  </si>
  <si>
    <t>Nový Bor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</si>
  <si>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</si>
  <si>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</si>
  <si>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</si>
  <si>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</si>
  <si>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</si>
  <si>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</si>
  <si>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</si>
  <si>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</si>
  <si>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</si>
  <si>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</si>
  <si>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</si>
  <si>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</si>
  <si>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</si>
  <si>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</si>
  <si>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</si>
  <si>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</si>
  <si>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</si>
  <si>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</si>
  <si>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</si>
  <si>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</si>
  <si>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</si>
  <si>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</si>
  <si>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</si>
  <si>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</si>
  <si>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</si>
  <si>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</si>
  <si>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</si>
  <si>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</si>
  <si>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</si>
  <si>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</si>
  <si>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</si>
  <si>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</si>
  <si>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</si>
  <si>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</si>
  <si>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</si>
  <si>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</si>
  <si>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</si>
  <si>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</si>
  <si>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</si>
  <si>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</si>
  <si>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1062129629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</si>
  <si>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</si>
  <si>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</si>
  <si>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</si>
  <si>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</si>
  <si>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162301501</t>
  </si>
  <si>
    <t>Vodorovné přemístění křovin do 5 km D kmene do 100 mm</t>
  </si>
  <si>
    <t>-544669754</t>
  </si>
  <si>
    <t>Vodorovné přemístění smýcených křovin do průměru kmene 100 mm na vzdálenost do 5 000 m</t>
  </si>
  <si>
    <t>https://podminky.urs.cz/item/CS_URS_2022_02/162301501</t>
  </si>
  <si>
    <t>3</t>
  </si>
  <si>
    <t>174251101</t>
  </si>
  <si>
    <t>Zásyp jam, šachet rýh nebo kolem objektů sypaninou bez zhutnění</t>
  </si>
  <si>
    <t>m3</t>
  </si>
  <si>
    <t>194092133</t>
  </si>
  <si>
    <t>Zásyp sypaninou z jakékoliv horniny strojně s uložením výkopku ve vrstvách bez zhutnění jam, šachet, rýh nebo kolem objektů v těchto vykopávkách</t>
  </si>
  <si>
    <t>https://podminky.urs.cz/item/CS_URS_2022_02/174251101</t>
  </si>
  <si>
    <t>181006114</t>
  </si>
  <si>
    <t>Rozprostření zemin tl vrstvy do 0,3 m schopných zúrodnění v rovině a sklonu do 1:5</t>
  </si>
  <si>
    <t>-687391355</t>
  </si>
  <si>
    <t>Rozprostření zemin schopných zúrodnění v rovině a ve sklonu do 1:5, tloušťka vrstvy přes 0,20 do 0,30 m</t>
  </si>
  <si>
    <t>https://podminky.urs.cz/item/CS_URS_2022_02/181006114</t>
  </si>
  <si>
    <t>5</t>
  </si>
  <si>
    <t>181111111</t>
  </si>
  <si>
    <t>Plošná úprava terénu do 500 m2 zemina skupiny 1 až 4 nerovnosti přes 50 do 100 mm v rovinně a svahu do 1:5</t>
  </si>
  <si>
    <t>-1107589585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</si>
  <si>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</si>
  <si>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https://podminky.urs.cz/item/CS_URS_2022_02/181111111</t>
  </si>
  <si>
    <t>9</t>
  </si>
  <si>
    <t>Ostatní konstrukce a práce, bourání</t>
  </si>
  <si>
    <t>6</t>
  </si>
  <si>
    <t>961021311</t>
  </si>
  <si>
    <t>Bourání základů ze zdiva kamenného</t>
  </si>
  <si>
    <t>1182896272</t>
  </si>
  <si>
    <t>Bourání základů ze zdiva kamenného na jakoukoli maltu</t>
  </si>
  <si>
    <t>https://podminky.urs.cz/item/CS_URS_2022_02/961021311</t>
  </si>
  <si>
    <t>7</t>
  </si>
  <si>
    <t>966071711</t>
  </si>
  <si>
    <t>Bourání sloupků a vzpěr plotových ocelových do 2,5 m zabetonovaných</t>
  </si>
  <si>
    <t>kus</t>
  </si>
  <si>
    <t>1382597192</t>
  </si>
  <si>
    <t>Bourání plotových sloupků a vzpěr ocelových trubkových nebo profilovaných výšky do 2,50 m zabetonovaných</t>
  </si>
  <si>
    <t>https://podminky.urs.cz/item/CS_URS_2022_02/966071711</t>
  </si>
  <si>
    <t>8</t>
  </si>
  <si>
    <t>966071822</t>
  </si>
  <si>
    <t>Rozebrání oplocení z drátěného pletiva se čtvercovými oky v přes 1,6 do 2,0 m</t>
  </si>
  <si>
    <t>m</t>
  </si>
  <si>
    <t>2020398646</t>
  </si>
  <si>
    <t>Rozebrání oplocení z pletiva drátěného se čtvercovými oky, výšky přes 1,6 do 2,0 m</t>
  </si>
  <si>
    <t>https://podminky.urs.cz/item/CS_URS_2022_02/966071822</t>
  </si>
  <si>
    <t>966072810</t>
  </si>
  <si>
    <t>Rozebrání rámového oplocení na ocelové sloupky v do 1 m</t>
  </si>
  <si>
    <t>1378376154</t>
  </si>
  <si>
    <t>Rozebrání oplocení z dílců rámových na ocelové sloupky, výšky do 1 m</t>
  </si>
  <si>
    <t>https://podminky.urs.cz/item/CS_URS_2022_02/966072810</t>
  </si>
  <si>
    <t>10</t>
  </si>
  <si>
    <t>981011111</t>
  </si>
  <si>
    <t>Demolice budov dřevěných lehkých jednostranně obitých postupným rozebíráním</t>
  </si>
  <si>
    <t>2062244057</t>
  </si>
  <si>
    <t>Demolice budov postupným rozebíráním dřevěných lehkých, jednostranně obitých</t>
  </si>
  <si>
    <t>https://podminky.urs.cz/item/CS_URS_2022_02/981011111</t>
  </si>
  <si>
    <t>11</t>
  </si>
  <si>
    <t>981011413</t>
  </si>
  <si>
    <t>Demolice budov zděných na MC nebo z betonu podíl konstrukcí přes 15 do 20 % postupným rozebíráním</t>
  </si>
  <si>
    <t>2050725972</t>
  </si>
  <si>
    <t>Demolice budov postupným rozebíráním z cihel, kamene, tvárnic na maltu cementovou nebo z betonu prostého s podílem konstrukcí přes 15 do 20 %</t>
  </si>
  <si>
    <t>https://podminky.urs.cz/item/CS_URS_2022_02/981011413</t>
  </si>
  <si>
    <t>997</t>
  </si>
  <si>
    <t>Přesun sutě</t>
  </si>
  <si>
    <t>12</t>
  </si>
  <si>
    <t>997002511</t>
  </si>
  <si>
    <t>Vodorovné přemístění suti a vybouraných hmot bez naložení ale se složením a urovnáním do 1 km</t>
  </si>
  <si>
    <t>t</t>
  </si>
  <si>
    <t>-1012844513</t>
  </si>
  <si>
    <t>Vodorovné přemístění suti a vybouraných hmot bez naložení, se složením a hrubým urovnáním na vzdálenost do 1 km</t>
  </si>
  <si>
    <t>https://podminky.urs.cz/item/CS_URS_2022_02/997002511</t>
  </si>
  <si>
    <t>997002519</t>
  </si>
  <si>
    <t>Příplatek ZKD 1 km přemístění suti a vybouraných hmot</t>
  </si>
  <si>
    <t>-95069675</t>
  </si>
  <si>
    <t>Vodorovné přemístění suti a vybouraných hmot bez naložení, se složením a hrubým urovnáním Příplatek k ceně za každý další i započatý 1 km přes 1 km</t>
  </si>
  <si>
    <t>https://podminky.urs.cz/item/CS_URS_2022_02/997002519</t>
  </si>
  <si>
    <t>VV</t>
  </si>
  <si>
    <t>237,651*20</t>
  </si>
  <si>
    <t>Součet</t>
  </si>
  <si>
    <t>13</t>
  </si>
  <si>
    <t>997002611</t>
  </si>
  <si>
    <t>Nakládání suti a vybouraných hmot</t>
  </si>
  <si>
    <t>-1246163848</t>
  </si>
  <si>
    <t>Nakládání suti a vybouraných hmot na dopravní prostředek pro vodorovné přemístění</t>
  </si>
  <si>
    <t>https://podminky.urs.cz/item/CS_URS_2022_02/997002611</t>
  </si>
  <si>
    <t>14</t>
  </si>
  <si>
    <t>997013871</t>
  </si>
  <si>
    <t>Poplatek za uložení stavebního odpadu na recyklační skládce (skládkovné) směsného stavebního a demoličního kód odpadu 17 09 04</t>
  </si>
  <si>
    <t>624675075</t>
  </si>
  <si>
    <t>Poplatek za uložení stavebního odpadu na recyklační skládce (skládkovné) směsného stavebního a demoličního zatříděného do Katalogu odpadů pod kódem 17 09 04</t>
  </si>
  <si>
    <t>https://podminky.urs.cz/item/CS_URS_2022_02/997013871</t>
  </si>
  <si>
    <t>997013811</t>
  </si>
  <si>
    <t>Poplatek za uložení na skládce (skládkovné) stavebního odpadu dřevěného kód odpadu 17 02 01</t>
  </si>
  <si>
    <t>1177075377</t>
  </si>
  <si>
    <t>Poplatek za uložení stavebního odpadu na skládce (skládkovné) dřevěného zatříděného do Katalogu odpadů pod kódem 17 02 01</t>
  </si>
  <si>
    <t>https://podminky.urs.cz/item/CS_URS_2022_02/997013811</t>
  </si>
  <si>
    <t>16</t>
  </si>
  <si>
    <t>997013814</t>
  </si>
  <si>
    <t>Poplatek za uložení na skládce (skládkovné) stavebního odpadu izolací kód odpadu 17 06 04</t>
  </si>
  <si>
    <t>753966661</t>
  </si>
  <si>
    <t>Poplatek za uložení stavebního odpadu na skládce (skládkovné) z izolačních materiálů zatříděného do Katalogu odpadů pod kódem 17 06 04</t>
  </si>
  <si>
    <t>https://podminky.urs.cz/item/CS_URS_2022_02/997013814</t>
  </si>
  <si>
    <t>17</t>
  </si>
  <si>
    <t>997013821</t>
  </si>
  <si>
    <t>Poplatek za uložení na skládce (skládkovné) stavebního odpadu s obsahem azbestu kód odpadu 17 06 05</t>
  </si>
  <si>
    <t>1451450433</t>
  </si>
  <si>
    <t>Poplatek za uložení stavebního odpadu na skládce (skládkovné) ze stavebních materiálů obsahujících azbest zatříděných do Katalogu odpadů pod kódem 17 06 05</t>
  </si>
  <si>
    <t>https://podminky.urs.cz/item/CS_URS_2022_02/997013821</t>
  </si>
  <si>
    <t>20</t>
  </si>
  <si>
    <t>997241521</t>
  </si>
  <si>
    <t>Vodorovné přemístění vybouraných hmot do 7 km</t>
  </si>
  <si>
    <t>1527167138</t>
  </si>
  <si>
    <t>Doprava vybouraných hmot, konstrukcí nebo suti vodorovné přemístění vybouraných hmot nebo konstrukcí na vzdálenost do 7 km</t>
  </si>
  <si>
    <t>https://podminky.urs.cz/item/CS_URS_2022_02/997241521</t>
  </si>
  <si>
    <t>19</t>
  </si>
  <si>
    <t>997241535</t>
  </si>
  <si>
    <t>Vodorovné přemístění suti ZKD 1 km</t>
  </si>
  <si>
    <t>-239737150</t>
  </si>
  <si>
    <t>Doprava vybouraných hmot, konstrukcí nebo suti vodorovné přemístění suti na vzdálenost Příplatek k ceně za každý další i započatý 1 km přes 7 km</t>
  </si>
  <si>
    <t>https://podminky.urs.cz/item/CS_URS_2022_02/997241535</t>
  </si>
  <si>
    <t>PSV</t>
  </si>
  <si>
    <t>Práce a dodávky PSV</t>
  </si>
  <si>
    <t>712</t>
  </si>
  <si>
    <t>Povlakové krytiny</t>
  </si>
  <si>
    <t>22</t>
  </si>
  <si>
    <t>712440832</t>
  </si>
  <si>
    <t>Odstranění povlakové krytiny střech přes 10° do 30° z pásů NAIP přitavených v plné ploše dvouvrstvé</t>
  </si>
  <si>
    <t>2031801507</t>
  </si>
  <si>
    <t>Odstranění povlakové krytiny střech šikmých přes 10° do 30° z přitavených pásů NAIP v plné ploše dvouvrstvé</t>
  </si>
  <si>
    <t>https://podminky.urs.cz/item/CS_URS_2022_02/712440832</t>
  </si>
  <si>
    <t>762</t>
  </si>
  <si>
    <t>Konstrukce tesařské</t>
  </si>
  <si>
    <t>23</t>
  </si>
  <si>
    <t>762331812</t>
  </si>
  <si>
    <t>Demontáž vázaných kcí krovů z hranolů průřezové pl přes 120 do 224 cm2</t>
  </si>
  <si>
    <t>992134723</t>
  </si>
  <si>
    <t>Demontáž vázaných konstrukcí krovů sklonu do 60° z hranolů, hranolků, fošen, průřezové plochy přes 120 do 224 cm2</t>
  </si>
  <si>
    <t>https://podminky.urs.cz/item/CS_URS_2022_02/762331812</t>
  </si>
  <si>
    <t>24</t>
  </si>
  <si>
    <t>762341811</t>
  </si>
  <si>
    <t>Demontáž bednění střech z prken</t>
  </si>
  <si>
    <t>-1066312971</t>
  </si>
  <si>
    <t>Demontáž bednění a laťování bednění střech rovných, obloukových, sklonu do 60° se všemi nadstřešními konstrukcemi z prken hrubých, hoblovaných tl. do 32 mm</t>
  </si>
  <si>
    <t>https://podminky.urs.cz/item/CS_URS_2022_02/762341811</t>
  </si>
  <si>
    <t>764</t>
  </si>
  <si>
    <t>Konstrukce klempířské</t>
  </si>
  <si>
    <t>25</t>
  </si>
  <si>
    <t>764004801</t>
  </si>
  <si>
    <t>Demontáž podokapního žlabu do suti</t>
  </si>
  <si>
    <t>-1106514267</t>
  </si>
  <si>
    <t>Demontáž klempířských konstrukcí žlabu podokapního do suti</t>
  </si>
  <si>
    <t>https://podminky.urs.cz/item/CS_URS_2022_02/764004801</t>
  </si>
  <si>
    <t>26</t>
  </si>
  <si>
    <t>764004861</t>
  </si>
  <si>
    <t>Demontáž svodu do suti</t>
  </si>
  <si>
    <t>-1700941487</t>
  </si>
  <si>
    <t>Demontáž klempířských konstrukcí svodu do suti</t>
  </si>
  <si>
    <t>https://podminky.urs.cz/item/CS_URS_2022_02/764004861</t>
  </si>
  <si>
    <t>765</t>
  </si>
  <si>
    <t>Krytina skládaná</t>
  </si>
  <si>
    <t>27</t>
  </si>
  <si>
    <t>765131801</t>
  </si>
  <si>
    <t>Demontáž vláknocementové skládané krytiny sklonu do 30° do suti</t>
  </si>
  <si>
    <t>2076818723</t>
  </si>
  <si>
    <t>Demontáž vláknocementové krytiny skládané sklonu do 30° do suti</t>
  </si>
  <si>
    <t>https://podminky.urs.cz/item/CS_URS_2022_02/765131801</t>
  </si>
  <si>
    <t>28</t>
  </si>
  <si>
    <t>765131841</t>
  </si>
  <si>
    <t>Příplatek k cenám demontáže skládané vláknocementové krytiny za sklon přes 30°</t>
  </si>
  <si>
    <t>-664741476</t>
  </si>
  <si>
    <t>Demontáž vláknocementové krytiny skládané Příplatek k cenám za sklon přes 30° demontáže krytiny</t>
  </si>
  <si>
    <t>https://podminky.urs.cz/item/CS_URS_2022_02/765131841</t>
  </si>
  <si>
    <t>OST</t>
  </si>
  <si>
    <t>Ostatní</t>
  </si>
  <si>
    <t>29</t>
  </si>
  <si>
    <t>999000003</t>
  </si>
  <si>
    <t>Vytyčení kabelů správců</t>
  </si>
  <si>
    <t>kpl</t>
  </si>
  <si>
    <t>512</t>
  </si>
  <si>
    <t>917709754</t>
  </si>
  <si>
    <t>30</t>
  </si>
  <si>
    <t>999000004</t>
  </si>
  <si>
    <t>Likvidace obsahu žumpy</t>
  </si>
  <si>
    <t>-369645845</t>
  </si>
  <si>
    <t>VRN</t>
  </si>
  <si>
    <t>Vedlejší rozpočtové náklady</t>
  </si>
  <si>
    <t>VRN3</t>
  </si>
  <si>
    <t>Zařízení staveniště</t>
  </si>
  <si>
    <t>31</t>
  </si>
  <si>
    <t>035103001</t>
  </si>
  <si>
    <t>Pronájem ploch</t>
  </si>
  <si>
    <t>kpl…</t>
  </si>
  <si>
    <t>1024</t>
  </si>
  <si>
    <t>572202880</t>
  </si>
  <si>
    <t>P</t>
  </si>
  <si>
    <t>Poznámka k položce:_x000d_
projednání a uzavření dohod o přístupu a příjezdu k demolovanému objektu s vlastníky a uživateli dotčených pozemků</t>
  </si>
  <si>
    <t>017 - Libuň - výhybkářské stanoviště č. 1</t>
  </si>
  <si>
    <t>Soupis:</t>
  </si>
  <si>
    <t>017-01 - Domek</t>
  </si>
  <si>
    <t>SŽ s.o. OŘ. Hradec Králové</t>
  </si>
  <si>
    <t>FRAM Consult a.s.</t>
  </si>
  <si>
    <t xml:space="preserve">    96 - Bourání konstrukcí</t>
  </si>
  <si>
    <t xml:space="preserve">    98 - Demolice a sanace</t>
  </si>
  <si>
    <t xml:space="preserve">    741 - Elektroinstalace - silnoproud</t>
  </si>
  <si>
    <t xml:space="preserve">    767 - Konstrukce zámečnické</t>
  </si>
  <si>
    <t xml:space="preserve">    787 - Dokončovací práce - zasklívání</t>
  </si>
  <si>
    <t>167151103</t>
  </si>
  <si>
    <t>Nakládání výkopku z hornin třídy těžitelnosti III skupiny 6 a 7 do 100 m3</t>
  </si>
  <si>
    <t>-1553084970</t>
  </si>
  <si>
    <t>Nakládání, skládání a překládání neulehlého výkopku nebo sypaniny strojně nakládání, množství do 100 m3, z horniny třídy těžitelnosti III, skupiny 6 a 7</t>
  </si>
  <si>
    <t>https://podminky.urs.cz/item/CS_URS_2022_02/167151103</t>
  </si>
  <si>
    <t>překládání vybouraného materálu</t>
  </si>
  <si>
    <t>"suť" (1,291+8,883)/1,6</t>
  </si>
  <si>
    <t>"dřevo" (0,067+0,176+0,514)/0,7</t>
  </si>
  <si>
    <t>96</t>
  </si>
  <si>
    <t>Bourání konstrukcí</t>
  </si>
  <si>
    <t>962032631</t>
  </si>
  <si>
    <t>Bourání zdiva komínového nad střechou z cihel na MV nebo MVC</t>
  </si>
  <si>
    <t>-433873137</t>
  </si>
  <si>
    <t>Bourání zdiva nadzákladového z cihel nebo tvárnic komínového z cihel pálených, šamotových nebo vápenopískových nad střechou na maltu vápennou nebo vápenocementovou</t>
  </si>
  <si>
    <t>https://podminky.urs.cz/item/CS_URS_2022_02/962032631</t>
  </si>
  <si>
    <t>výška komínového tělesa 4,5m:</t>
  </si>
  <si>
    <t>4,5*0,45*0,45-4,5*0,15*0,15</t>
  </si>
  <si>
    <t>968062355</t>
  </si>
  <si>
    <t>Vybourání dřevěných rámů oken dvojitých včetně křídel pl do 2 m2</t>
  </si>
  <si>
    <t>1002883527</t>
  </si>
  <si>
    <t>Vybourání dřevěných rámů oken s křídly, dveřních zárubní, vrat, stěn, ostění nebo obkladů rámů oken s křídly dvojitých, plochy do 2 m2</t>
  </si>
  <si>
    <t>https://podminky.urs.cz/item/CS_URS_2022_02/968062355</t>
  </si>
  <si>
    <t>0,9*1,2</t>
  </si>
  <si>
    <t>968062455</t>
  </si>
  <si>
    <t>Vybourání dřevěných dveřních zárubní pl do 2 m2</t>
  </si>
  <si>
    <t>-238610255</t>
  </si>
  <si>
    <t>Vybourání dřevěných rámů oken s křídly, dveřních zárubní, vrat, stěn, ostění nebo obkladů dveřních zárubní, plochy do 2 m2</t>
  </si>
  <si>
    <t>https://podminky.urs.cz/item/CS_URS_2022_02/968062455</t>
  </si>
  <si>
    <t>vstupní dveře</t>
  </si>
  <si>
    <t>2*1</t>
  </si>
  <si>
    <t>98</t>
  </si>
  <si>
    <t>Demolice a sanace</t>
  </si>
  <si>
    <t>981011414</t>
  </si>
  <si>
    <t>Demolice budov zděných na MC nebo z betonu podíl konstrukcí přes 20 do 25 % postupným rozebíráním</t>
  </si>
  <si>
    <t>-1021132876</t>
  </si>
  <si>
    <t>Demolice budov postupným rozebíráním z cihel, kamene, tvárnic na maltu cementovou nebo z betonu prostého s podílem konstrukcí přes 20 do 25 %</t>
  </si>
  <si>
    <t>https://podminky.urs.cz/item/CS_URS_2022_02/981011414</t>
  </si>
  <si>
    <t>š x d x v</t>
  </si>
  <si>
    <t>2,7*2,5*2,8</t>
  </si>
  <si>
    <t>základy se nebourají</t>
  </si>
  <si>
    <t>997006002</t>
  </si>
  <si>
    <t>Třídění stavebního odpadu na jednotlivé druhy</t>
  </si>
  <si>
    <t>-782472327</t>
  </si>
  <si>
    <t>Úprava stavebního odpadu třídění na jednotlivé druhy</t>
  </si>
  <si>
    <t>https://podminky.urs.cz/item/CS_URS_2022_02/997006002</t>
  </si>
  <si>
    <t>997013501</t>
  </si>
  <si>
    <t>Odvoz suti a vybouraných hmot na skládku nebo meziskládku do 1 km se složením</t>
  </si>
  <si>
    <t>1397721397</t>
  </si>
  <si>
    <t>Odvoz suti a vybouraných hmot na skládku nebo meziskládku se složením, na vzdálenost do 1 km</t>
  </si>
  <si>
    <t>https://podminky.urs.cz/item/CS_URS_2022_02/997013501</t>
  </si>
  <si>
    <t>997013509</t>
  </si>
  <si>
    <t>Příplatek k odvozu suti a vybouraných hmot na skládku ZKD 1 km přes 1 km</t>
  </si>
  <si>
    <t>1454976559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</si>
  <si>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</si>
  <si>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</si>
  <si>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11,2*38 "Přepočtené koeficientem množství</t>
  </si>
  <si>
    <t>997013603</t>
  </si>
  <si>
    <t>Poplatek za uložení na skládce (skládkovné) stavebního odpadu cihelného kód odpadu 17 01 02</t>
  </si>
  <si>
    <t>220813162</t>
  </si>
  <si>
    <t>Poplatek za uložení stavebního odpadu na skládce (skládkovné) cihelného zatříděného do Katalogu odpadů pod kódem 17 01 02</t>
  </si>
  <si>
    <t>https://podminky.urs.cz/item/CS_URS_2022_02/997013603</t>
  </si>
  <si>
    <t>1,221+8,883</t>
  </si>
  <si>
    <t>997013804</t>
  </si>
  <si>
    <t>Poplatek za uložení na skládce (skládkovné) stavebního odpadu ze skla kód odpadu 17 02 02</t>
  </si>
  <si>
    <t>-1663039202</t>
  </si>
  <si>
    <t>Poplatek za uložení stavebního odpadu na skládce (skládkovné) ze skla zatříděného do Katalogu odpadů pod kódem 17 02 02</t>
  </si>
  <si>
    <t>https://podminky.urs.cz/item/CS_URS_2022_02/997013804</t>
  </si>
  <si>
    <t>1941976227</t>
  </si>
  <si>
    <t>0,067+0,176+0,514</t>
  </si>
  <si>
    <t>741</t>
  </si>
  <si>
    <t>Elektroinstalace - silnoproud</t>
  </si>
  <si>
    <t>741211821</t>
  </si>
  <si>
    <t>Demontáž rozvodnic kovových pod omítkou s krytím přes IPx4 plochou do 0,2 m2</t>
  </si>
  <si>
    <t>1805001053</t>
  </si>
  <si>
    <t>Demontáž rozvodnic kovových, uložených pod omítkou, krytí přes IPx 4, plochy do 0,2 m2</t>
  </si>
  <si>
    <t>https://podminky.urs.cz/item/CS_URS_2022_02/741211821</t>
  </si>
  <si>
    <t>skříňka KS 5</t>
  </si>
  <si>
    <t>741211847</t>
  </si>
  <si>
    <t>Demontáž rozvodnic kovových na povrchu s krytím přes IPx4 plochou přes 0,8 m2</t>
  </si>
  <si>
    <t>831693098</t>
  </si>
  <si>
    <t>Demontáž rozvodnic kovových, uložených na povrchu, krytí přes IPx 4, plochy přes 0,8 m2</t>
  </si>
  <si>
    <t>https://podminky.urs.cz/item/CS_URS_2022_02/741211847</t>
  </si>
  <si>
    <t>rozvodnicová skřín na zadní části objektu</t>
  </si>
  <si>
    <t>762331811</t>
  </si>
  <si>
    <t>Demontáž vázaných kcí krovů z hranolů průřezové pl do 120 cm2</t>
  </si>
  <si>
    <t>994224310</t>
  </si>
  <si>
    <t>Demontáž vázaných konstrukcí krovů sklonu do 60° z hranolů, hranolků, fošen, průřezové plochy do 120 cm2</t>
  </si>
  <si>
    <t>https://podminky.urs.cz/item/CS_URS_2022_02/762331811</t>
  </si>
  <si>
    <t>vazné trámky</t>
  </si>
  <si>
    <t>3*3,5</t>
  </si>
  <si>
    <t>krokve</t>
  </si>
  <si>
    <t>2*4*2</t>
  </si>
  <si>
    <t>2007319584</t>
  </si>
  <si>
    <t>střecha domku</t>
  </si>
  <si>
    <t>2*2,5*2</t>
  </si>
  <si>
    <t>762841812</t>
  </si>
  <si>
    <t>Demontáž podbíjení obkladů stropů a střech sklonu do 60° z hrubých prken s omítkou</t>
  </si>
  <si>
    <t>1825593172</t>
  </si>
  <si>
    <t>Demontáž podbíjení obkladů stropů a střech sklonu do 60° z hrubých prken tl. do 35 mm s omítkou</t>
  </si>
  <si>
    <t>https://podminky.urs.cz/item/CS_URS_2022_02/762841812</t>
  </si>
  <si>
    <t>OP01</t>
  </si>
  <si>
    <t>2*1,9</t>
  </si>
  <si>
    <t>764001831</t>
  </si>
  <si>
    <t>Demontáž krytiny z taškových tabulí do suti</t>
  </si>
  <si>
    <t>-1330590749</t>
  </si>
  <si>
    <t>Demontáž klempířských konstrukcí krytiny z taškových tabulí do suti</t>
  </si>
  <si>
    <t>https://podminky.urs.cz/item/CS_URS_2022_02/764001831</t>
  </si>
  <si>
    <t>764001881</t>
  </si>
  <si>
    <t>Demontáž nároží z hřebenáčů do suti</t>
  </si>
  <si>
    <t>1335606652</t>
  </si>
  <si>
    <t>Demontáž klempířských konstrukcí oplechování nároží z hřebenáčů do suti</t>
  </si>
  <si>
    <t>https://podminky.urs.cz/item/CS_URS_2022_02/764001881</t>
  </si>
  <si>
    <t>2,5</t>
  </si>
  <si>
    <t>764002801</t>
  </si>
  <si>
    <t>Demontáž závětrné lišty do suti</t>
  </si>
  <si>
    <t>-129166842</t>
  </si>
  <si>
    <t>Demontáž klempířských konstrukcí závětrné lišty do suti</t>
  </si>
  <si>
    <t>https://podminky.urs.cz/item/CS_URS_2022_02/764002801</t>
  </si>
  <si>
    <t>2*4</t>
  </si>
  <si>
    <t>767</t>
  </si>
  <si>
    <t>Konstrukce zámečnické</t>
  </si>
  <si>
    <t>767161813</t>
  </si>
  <si>
    <t>Demontáž zábradlí rovného nerozebíratelného hmotnosti 1 m zábradlí do 20 kg do suti</t>
  </si>
  <si>
    <t>1839760082</t>
  </si>
  <si>
    <t>Demontáž zábradlí do suti rovného nerozebíratelný spoj hmotnosti 1 m zábradlí do 20 kg</t>
  </si>
  <si>
    <t>https://podminky.urs.cz/item/CS_URS_2022_02/767161813</t>
  </si>
  <si>
    <t>4,2</t>
  </si>
  <si>
    <t>787</t>
  </si>
  <si>
    <t>Dokončovací práce - zasklívání</t>
  </si>
  <si>
    <t>18</t>
  </si>
  <si>
    <t>787600801</t>
  </si>
  <si>
    <t>Vysklívání oken a dveří plochy skla plochého do 1 m2</t>
  </si>
  <si>
    <t>-1618571824</t>
  </si>
  <si>
    <t>Vysklívání oken a dveří skla plochého, plochy do 1 m2</t>
  </si>
  <si>
    <t>https://podminky.urs.cz/item/CS_URS_2022_02/787600801</t>
  </si>
  <si>
    <t>0,9*1,5</t>
  </si>
  <si>
    <t>0,9*0,9</t>
  </si>
  <si>
    <t>999000002</t>
  </si>
  <si>
    <t>Vytýčení kabelů správců</t>
  </si>
  <si>
    <t>-197198863</t>
  </si>
  <si>
    <t>Odpojení od přívodu el. energie</t>
  </si>
  <si>
    <t>1180177569</t>
  </si>
  <si>
    <t>017-02 - Kůlna</t>
  </si>
  <si>
    <t>200196552</t>
  </si>
  <si>
    <t>1,1*1,9*2,6</t>
  </si>
  <si>
    <t>997006512</t>
  </si>
  <si>
    <t>Vodorovné doprava suti s naložením a složením na skládku přes 100 m do 1 km</t>
  </si>
  <si>
    <t>17947575</t>
  </si>
  <si>
    <t>Vodorovná doprava suti na skládku s naložením na dopravní prostředek a složením přes 100 m do 1 km</t>
  </si>
  <si>
    <t>https://podminky.urs.cz/item/CS_URS_2022_02/997006512</t>
  </si>
  <si>
    <t>1270213937</t>
  </si>
  <si>
    <t>0,241*38 "Přepočtené koeficientem množství</t>
  </si>
  <si>
    <t>275947264</t>
  </si>
  <si>
    <t>0,212</t>
  </si>
  <si>
    <t>-141507024</t>
  </si>
  <si>
    <t>0,029</t>
  </si>
  <si>
    <t>712300833</t>
  </si>
  <si>
    <t>Odstranění ze střech plochých do 10° krytiny povlakové třívrstvé</t>
  </si>
  <si>
    <t>CS ÚRS 2021 01</t>
  </si>
  <si>
    <t>-2110918403</t>
  </si>
  <si>
    <t>https://podminky.urs.cz/item/CS_URS_2021_01/712300833</t>
  </si>
  <si>
    <t>1,1*1,9</t>
  </si>
  <si>
    <t>017-03 - Ostaní náklady</t>
  </si>
  <si>
    <t>030001000</t>
  </si>
  <si>
    <t>%</t>
  </si>
  <si>
    <t>282864688</t>
  </si>
  <si>
    <t>https://podminky.urs.cz/item/CS_URS_2022_02/030001000</t>
  </si>
  <si>
    <t>062002000</t>
  </si>
  <si>
    <t>Ztížené dopravní podmínky</t>
  </si>
  <si>
    <t>1131496004</t>
  </si>
  <si>
    <t>https://podminky.urs.cz/item/CS_URS_2022_02/062002000</t>
  </si>
  <si>
    <t>063002000</t>
  </si>
  <si>
    <t>Práce na těžce přístupných místech</t>
  </si>
  <si>
    <t>168755044</t>
  </si>
  <si>
    <t>https://podminky.urs.cz/item/CS_URS_2022_02/063002000</t>
  </si>
  <si>
    <t>307020013200</t>
  </si>
  <si>
    <t>Souprava - motorový univerzální vozík a přívěsný vozík</t>
  </si>
  <si>
    <t>Sh</t>
  </si>
  <si>
    <t>-1466429919</t>
  </si>
  <si>
    <t>762222526</t>
  </si>
  <si>
    <t>Poznámka k položce:_x000d_
projednání a uzavření dohod o přístupu a příjezdu k demolovanému objektu s vlastníky a uživateli dotčených pozemků - ČD a.s.</t>
  </si>
  <si>
    <t>018 - Višňová - výhybkářské stanoviště č. 1</t>
  </si>
  <si>
    <t xml:space="preserve">    725 - Zdravotechnika - zařizovací předměty</t>
  </si>
  <si>
    <t>53</t>
  </si>
  <si>
    <t>111211101</t>
  </si>
  <si>
    <t>Odstranění křovin a stromů průměru kmene do 100 mm i s kořeny sklonu terénu do 1:5 ručně</t>
  </si>
  <si>
    <t>1328632751</t>
  </si>
  <si>
    <t>Odstranění křovin a stromů s odstraněním kořenů ručně průměru kmene do 100 mm jakékoliv plochy v rovině nebo ve svahu o sklonu do 1:5</t>
  </si>
  <si>
    <t>https://podminky.urs.cz/item/CS_URS_2022_02/111211101</t>
  </si>
  <si>
    <t>odstranění náletových křovin</t>
  </si>
  <si>
    <t>6*2</t>
  </si>
  <si>
    <t>57</t>
  </si>
  <si>
    <t>-894858488</t>
  </si>
  <si>
    <t>45</t>
  </si>
  <si>
    <t>174111101</t>
  </si>
  <si>
    <t>Zásyp jam, šachet rýh nebo kolem objektů sypaninou se zhutněním ručně</t>
  </si>
  <si>
    <t>1010793416</t>
  </si>
  <si>
    <t>Zásyp sypaninou z jakékoliv horniny ručně s uložením výkopku ve vrstvách se zhutněním jam, šachet, rýh nebo kolem objektů v těchto vykopávkách</t>
  </si>
  <si>
    <t>https://podminky.urs.cz/item/CS_URS_2022_02/174111101</t>
  </si>
  <si>
    <t>zásyp jímky odhad</t>
  </si>
  <si>
    <t>46</t>
  </si>
  <si>
    <t>M</t>
  </si>
  <si>
    <t>58981122</t>
  </si>
  <si>
    <t>recyklát betonový frakce 0/32</t>
  </si>
  <si>
    <t>-1551576265</t>
  </si>
  <si>
    <t>6*2,4</t>
  </si>
  <si>
    <t>49</t>
  </si>
  <si>
    <t>181006115</t>
  </si>
  <si>
    <t>Rozprostření zemin tl vrstvy do 0,4 m schopných zúrodnění v rovině a sklonu do 1:5</t>
  </si>
  <si>
    <t>1783514365</t>
  </si>
  <si>
    <t>Rozprostření zemin schopných zúrodnění v rovině a ve sklonu do 1:5, tloušťka vrstvy přes 0,30 do 0,40 m</t>
  </si>
  <si>
    <t>https://podminky.urs.cz/item/CS_URS_2022_02/181006115</t>
  </si>
  <si>
    <t>plocha objektu</t>
  </si>
  <si>
    <t>6,7*4,5+3,6*1,4</t>
  </si>
  <si>
    <t>50</t>
  </si>
  <si>
    <t>181111131</t>
  </si>
  <si>
    <t>Plošná úprava terénu do 500 m2 zemina skupiny 1 až 4 nerovnosti přes 150 do 200 mm v rovinně a svahu do 1:5</t>
  </si>
  <si>
    <t>141730201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</si>
  <si>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</si>
  <si>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https://podminky.urs.cz/item/CS_URS_2022_02/181111131</t>
  </si>
  <si>
    <t>51</t>
  </si>
  <si>
    <t>10364100</t>
  </si>
  <si>
    <t>zemina pro terénní úpravy - tříděná</t>
  </si>
  <si>
    <t>-848920143</t>
  </si>
  <si>
    <t>52</t>
  </si>
  <si>
    <t>181411121</t>
  </si>
  <si>
    <t>Založení lučního trávníku výsevem pl do 1000 m2 v rovině a ve svahu do 1:5</t>
  </si>
  <si>
    <t>1539407224</t>
  </si>
  <si>
    <t>Založení trávníku na půdě předem připravené plochy do 1000 m2 výsevem včetně utažení lučního v rovině nebo na svahu do 1:5</t>
  </si>
  <si>
    <t>https://podminky.urs.cz/item/CS_URS_2022_02/181411121</t>
  </si>
  <si>
    <t>58</t>
  </si>
  <si>
    <t>00572410</t>
  </si>
  <si>
    <t>osivo směs travní parková</t>
  </si>
  <si>
    <t>kg</t>
  </si>
  <si>
    <t>84008682</t>
  </si>
  <si>
    <t>0,02 kg/m2</t>
  </si>
  <si>
    <t>0,02*35,19</t>
  </si>
  <si>
    <t>37</t>
  </si>
  <si>
    <t>416597621</t>
  </si>
  <si>
    <t>968062244</t>
  </si>
  <si>
    <t>Vybourání dřevěných rámů oken jednoduchých včetně křídel pl do 1 m2</t>
  </si>
  <si>
    <t>1342081007</t>
  </si>
  <si>
    <t>Vybourání dřevěných rámů oken s křídly, dveřních zárubní, vrat, stěn, ostění nebo obkladů rámů oken s křídly jednoduchých, plochy do 1 m2</t>
  </si>
  <si>
    <t>https://podminky.urs.cz/item/CS_URS_2022_02/968062244</t>
  </si>
  <si>
    <t>0,3*0,6*2</t>
  </si>
  <si>
    <t>968062246</t>
  </si>
  <si>
    <t>Vybourání dřevěných rámů oken jednoduchých včetně křídel pl do 4 m2</t>
  </si>
  <si>
    <t>335682244</t>
  </si>
  <si>
    <t>Vybourání dřevěných rámů oken s křídly, dveřních zárubní, vrat, stěn, ostění nebo obkladů rámů oken s křídly jednoduchých, plochy do 4 m2</t>
  </si>
  <si>
    <t>https://podminky.urs.cz/item/CS_URS_2022_02/968062246</t>
  </si>
  <si>
    <t>1,3*2,6</t>
  </si>
  <si>
    <t>968062247</t>
  </si>
  <si>
    <t>Vybourání dřevěných rámů oken jednoduchých včetně křídel pl přes 4 m2</t>
  </si>
  <si>
    <t>-1765235478</t>
  </si>
  <si>
    <t>Vybourání dřevěných rámů oken s křídly, dveřních zárubní, vrat, stěn, ostění nebo obkladů rámů oken s křídly jednoduchých, plochy přes 4 m2</t>
  </si>
  <si>
    <t>https://podminky.urs.cz/item/CS_URS_2022_02/968062247</t>
  </si>
  <si>
    <t>1,85*2,6</t>
  </si>
  <si>
    <t>-1777982113</t>
  </si>
  <si>
    <t>1,2*1,5*2</t>
  </si>
  <si>
    <t>968072245</t>
  </si>
  <si>
    <t>Vybourání kovových rámů oken jednoduchých včetně křídel pl do 2 m2</t>
  </si>
  <si>
    <t>-569047101</t>
  </si>
  <si>
    <t>Vybourání kovových rámů oken s křídly, dveřních zárubní, vrat, stěn, ostění nebo obkladů okenních rámů s křídly jednoduchých, plochy do 2 m2</t>
  </si>
  <si>
    <t>https://podminky.urs.cz/item/CS_URS_2022_02/968072245</t>
  </si>
  <si>
    <t>vnitřní dveře</t>
  </si>
  <si>
    <t>2,1*1*3</t>
  </si>
  <si>
    <t>968062245</t>
  </si>
  <si>
    <t>Vybourání dřevěných rámů oken jednoduchých včetně křídel pl do 2 m2</t>
  </si>
  <si>
    <t>1239897998</t>
  </si>
  <si>
    <t>Vybourání dřevěných rámů oken s křídly, dveřních zárubní, vrat, stěn, ostění nebo obkladů rámů oken s křídly jednoduchých, plochy do 2 m2</t>
  </si>
  <si>
    <t>https://podminky.urs.cz/item/CS_URS_2022_02/968062245</t>
  </si>
  <si>
    <t>1,2*1,5*3</t>
  </si>
  <si>
    <t>-1161969246</t>
  </si>
  <si>
    <t>4,95*3*2,6</t>
  </si>
  <si>
    <t>2,2*3,8*2,6</t>
  </si>
  <si>
    <t>56</t>
  </si>
  <si>
    <t>349721636</t>
  </si>
  <si>
    <t>43</t>
  </si>
  <si>
    <t>1785561550</t>
  </si>
  <si>
    <t>44</t>
  </si>
  <si>
    <t>-379151081</t>
  </si>
  <si>
    <t>32,84*37 "Přepočtené koeficientem množství</t>
  </si>
  <si>
    <t>38</t>
  </si>
  <si>
    <t>282626899</t>
  </si>
  <si>
    <t>28,363+1,291</t>
  </si>
  <si>
    <t>40</t>
  </si>
  <si>
    <t>997013607</t>
  </si>
  <si>
    <t>Poplatek za uložení na skládce (skládkovné) stavebního odpadu keramického kód odpadu 17 01 03</t>
  </si>
  <si>
    <t>-442926644</t>
  </si>
  <si>
    <t>Poplatek za uložení stavebního odpadu na skládce (skládkovné) z tašek a keramických výrobků zatříděného do Katalogu odpadů pod kódem 17 01 03</t>
  </si>
  <si>
    <t>https://podminky.urs.cz/item/CS_URS_2022_02/997013607</t>
  </si>
  <si>
    <t>0,019</t>
  </si>
  <si>
    <t>34</t>
  </si>
  <si>
    <t>997013609</t>
  </si>
  <si>
    <t>Poplatek za uložení na skládce (skládkovné) stavebního odpadu ze směsí nebo oddělených frakcí betonu, cihel a keramických výrobků kód odpadu 17 01 07</t>
  </si>
  <si>
    <t>-331982317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</si>
  <si>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</si>
  <si>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https://podminky.urs.cz/item/CS_URS_2022_02/997013609</t>
  </si>
  <si>
    <t>39</t>
  </si>
  <si>
    <t>-771896302</t>
  </si>
  <si>
    <t>0,045</t>
  </si>
  <si>
    <t>41</t>
  </si>
  <si>
    <t>-1533132406</t>
  </si>
  <si>
    <t>0,866+1,653</t>
  </si>
  <si>
    <t>42</t>
  </si>
  <si>
    <t>2029933829</t>
  </si>
  <si>
    <t>0,493</t>
  </si>
  <si>
    <t>-144361077</t>
  </si>
  <si>
    <t>plocha střech</t>
  </si>
  <si>
    <t>725</t>
  </si>
  <si>
    <t>Zdravotechnika - zařizovací předměty</t>
  </si>
  <si>
    <t>725110811</t>
  </si>
  <si>
    <t>Demontáž klozetů splachovací s nádrží</t>
  </si>
  <si>
    <t>soubor</t>
  </si>
  <si>
    <t>-722779512</t>
  </si>
  <si>
    <t>Demontáž klozetů splachovacích s nádrží nebo tlakovým splachovačem</t>
  </si>
  <si>
    <t>https://podminky.urs.cz/item/CS_URS_2022_02/725110811</t>
  </si>
  <si>
    <t>741210833</t>
  </si>
  <si>
    <t>Demontáž rozvodnic plastových na povrchu s krytím do IPx4 plochou přes 0,2 m2</t>
  </si>
  <si>
    <t>108152463</t>
  </si>
  <si>
    <t>Demontáž rozvodnic plastových, uložených na povrchu, krytí do IPx 4, plochy přes 0,2 m2</t>
  </si>
  <si>
    <t>https://podminky.urs.cz/item/CS_URS_2022_02/741210833</t>
  </si>
  <si>
    <t>rozvodnice v místnosti OP2</t>
  </si>
  <si>
    <t>741211813</t>
  </si>
  <si>
    <t>Demontáž rozvodnic kovových pod omítkou s krytím do IPx4 plochou do 0,8 m2</t>
  </si>
  <si>
    <t>-424357986</t>
  </si>
  <si>
    <t>Demontáž rozvodnic kovových, uložených pod omítkou, krytí do IPx 4, plochy přes 0,2 do 0,8 m2</t>
  </si>
  <si>
    <t>https://podminky.urs.cz/item/CS_URS_2022_02/741211813</t>
  </si>
  <si>
    <t>-401337438</t>
  </si>
  <si>
    <t>skříňka KS 4</t>
  </si>
  <si>
    <t>-170502659</t>
  </si>
  <si>
    <t>šíkmé čelo</t>
  </si>
  <si>
    <t>5,6*1,1</t>
  </si>
  <si>
    <t>boky</t>
  </si>
  <si>
    <t>(((1,1+0,2)/2)*5,1)*2</t>
  </si>
  <si>
    <t>762711810</t>
  </si>
  <si>
    <t>Demontáž prostorových vázaných kcí z hraněného řeziva průřezové pl do 120 cm2</t>
  </si>
  <si>
    <t>740462947</t>
  </si>
  <si>
    <t>Demontáž prostorových vázaných konstrukcí z řeziva hraněného nebo polohraněného průřezové plochy do 120 cm2</t>
  </si>
  <si>
    <t>https://podminky.urs.cz/item/CS_URS_2022_02/762711810</t>
  </si>
  <si>
    <t>konstrukce strěchy odhad</t>
  </si>
  <si>
    <t>ČELO</t>
  </si>
  <si>
    <t>5,5*2+6*1,1</t>
  </si>
  <si>
    <t>bok severní strana</t>
  </si>
  <si>
    <t>4,95*2+6*0,7</t>
  </si>
  <si>
    <t>bok jižní strana</t>
  </si>
  <si>
    <t>3,85*2</t>
  </si>
  <si>
    <t>4*0,7</t>
  </si>
  <si>
    <t>-2067951538</t>
  </si>
  <si>
    <t>OP1+OP2+OP3+OP4+OP5</t>
  </si>
  <si>
    <t>2,91+7,88+2,52+1,85+1,85</t>
  </si>
  <si>
    <t>1550714304</t>
  </si>
  <si>
    <t>5,5+4,95+3,8</t>
  </si>
  <si>
    <t>764002851</t>
  </si>
  <si>
    <t>Demontáž oplechování parapetů do suti</t>
  </si>
  <si>
    <t>886716681</t>
  </si>
  <si>
    <t>Demontáž klempířských konstrukcí oplechování parapetů do suti</t>
  </si>
  <si>
    <t>https://podminky.urs.cz/item/CS_URS_2022_02/764002851</t>
  </si>
  <si>
    <t>2*1,2+0,3</t>
  </si>
  <si>
    <t>1912022621</t>
  </si>
  <si>
    <t>2,5+1,2+3</t>
  </si>
  <si>
    <t>89716407</t>
  </si>
  <si>
    <t>2,8</t>
  </si>
  <si>
    <t>787600802</t>
  </si>
  <si>
    <t>Vysklívání oken a dveří plochy skla plochého přes 1 do 3 m2</t>
  </si>
  <si>
    <t>-2131482594</t>
  </si>
  <si>
    <t>Vysklívání oken a dveří skla plochého, plochy přes 1 do 3 m2</t>
  </si>
  <si>
    <t>https://podminky.urs.cz/item/CS_URS_2022_02/787600802</t>
  </si>
  <si>
    <t>1,8*1,8</t>
  </si>
  <si>
    <t>47</t>
  </si>
  <si>
    <t>-1012591644</t>
  </si>
  <si>
    <t>48</t>
  </si>
  <si>
    <t>640570605</t>
  </si>
  <si>
    <t>59</t>
  </si>
  <si>
    <t>-1704100845</t>
  </si>
  <si>
    <t>35</t>
  </si>
  <si>
    <t>999100001</t>
  </si>
  <si>
    <t>Úprava osazení a dodávka poklopů na šachty před objektem</t>
  </si>
  <si>
    <t>87681182</t>
  </si>
  <si>
    <t>36</t>
  </si>
  <si>
    <t>999100002</t>
  </si>
  <si>
    <t>Přesunutí zábradlí za objektem na úroveň vrat</t>
  </si>
  <si>
    <t>160262870</t>
  </si>
  <si>
    <t>54</t>
  </si>
  <si>
    <t>1527139818</t>
  </si>
  <si>
    <t>55</t>
  </si>
  <si>
    <t>-1595229369</t>
  </si>
  <si>
    <t>60</t>
  </si>
  <si>
    <t>1828360144</t>
  </si>
  <si>
    <t>61</t>
  </si>
  <si>
    <t>030000002</t>
  </si>
  <si>
    <t>Zabezpečení vodoměrné šachty</t>
  </si>
  <si>
    <t>-161023612</t>
  </si>
  <si>
    <t>Poznámka k položce:_x000d_
před objektem vodoměrná šachta, nutné zachovat a ochránit</t>
  </si>
  <si>
    <t>019 - Zákupy - výhybkářské stanoviště č. I</t>
  </si>
  <si>
    <t>9 - Ostatní konstrukce a práce, bourání</t>
  </si>
  <si>
    <t xml:space="preserve">    766 - Konstrukce truhlářské</t>
  </si>
  <si>
    <t xml:space="preserve">    776 - Podlahy povlakové</t>
  </si>
  <si>
    <t>33</t>
  </si>
  <si>
    <t>-811034317</t>
  </si>
  <si>
    <t>upravovaná ploha</t>
  </si>
  <si>
    <t>5*3</t>
  </si>
  <si>
    <t>-1987606680</t>
  </si>
  <si>
    <t>-1732146505</t>
  </si>
  <si>
    <t>10*5*2+8*5</t>
  </si>
  <si>
    <t>-922497132</t>
  </si>
  <si>
    <t>7*5</t>
  </si>
  <si>
    <t>-1803064031</t>
  </si>
  <si>
    <t>7*5*0,25*1,6</t>
  </si>
  <si>
    <t>1731163345</t>
  </si>
  <si>
    <t>-1452779681</t>
  </si>
  <si>
    <t>0,02*140</t>
  </si>
  <si>
    <t>-505932016</t>
  </si>
  <si>
    <t>výška komínového tělesa 4m:</t>
  </si>
  <si>
    <t>(4*0,45*0,45-4*0,15*0,15)</t>
  </si>
  <si>
    <t>968062374</t>
  </si>
  <si>
    <t>Vybourání dřevěných rámů oken zdvojených včetně křídel pl do 1 m2</t>
  </si>
  <si>
    <t>-747284170</t>
  </si>
  <si>
    <t>Vybourání dřevěných rámů oken s křídly, dveřních zárubní, vrat, stěn, ostění nebo obkladů rámů oken s křídly zdvojených, plochy do 1 m2</t>
  </si>
  <si>
    <t>https://podminky.urs.cz/item/CS_URS_2022_02/968062374</t>
  </si>
  <si>
    <t>1,2*0,6+1*1,2</t>
  </si>
  <si>
    <t>-1148342853</t>
  </si>
  <si>
    <t>"Provozní místnost"2*1</t>
  </si>
  <si>
    <t>-866394703</t>
  </si>
  <si>
    <t>668921197</t>
  </si>
  <si>
    <t>16,333*48 "Přepočtené koeficientem množství</t>
  </si>
  <si>
    <t>1559074708</t>
  </si>
  <si>
    <t>686027508</t>
  </si>
  <si>
    <t>538083541</t>
  </si>
  <si>
    <t>-1342228516</t>
  </si>
  <si>
    <t>1,148+13,528</t>
  </si>
  <si>
    <t>-1281543374</t>
  </si>
  <si>
    <t>492128032</t>
  </si>
  <si>
    <t>0,092+0,176+0,628+0,494+0,057</t>
  </si>
  <si>
    <t>1429942008</t>
  </si>
  <si>
    <t>0,024+0,097</t>
  </si>
  <si>
    <t>93685298</t>
  </si>
  <si>
    <t>kůlna</t>
  </si>
  <si>
    <t>1,81*1,25*2,5</t>
  </si>
  <si>
    <t>zádveří</t>
  </si>
  <si>
    <t>2,2*1,9*2,5</t>
  </si>
  <si>
    <t>-2147188829</t>
  </si>
  <si>
    <t>zděná část</t>
  </si>
  <si>
    <t>2,65*2,8*2,6+0,5*1,8*0,5*2,6</t>
  </si>
  <si>
    <t>podezdívka</t>
  </si>
  <si>
    <t>2,65*2,8*1+0,5*1,8*1</t>
  </si>
  <si>
    <t>-1018513617</t>
  </si>
  <si>
    <t>1,9*1,3</t>
  </si>
  <si>
    <t>712400831</t>
  </si>
  <si>
    <t>Odstranění ze střech šikmých přes 10° do 30° krytiny povlakové jednovrstvé</t>
  </si>
  <si>
    <t>1941665281</t>
  </si>
  <si>
    <t>https://podminky.urs.cz/item/CS_URS_2021_01/712400831</t>
  </si>
  <si>
    <t>2,8*1,85*2</t>
  </si>
  <si>
    <t>-2073121277</t>
  </si>
  <si>
    <t>Odhad krovu</t>
  </si>
  <si>
    <t>podzednice</t>
  </si>
  <si>
    <t>2*3</t>
  </si>
  <si>
    <t>vrcholový trám</t>
  </si>
  <si>
    <t>5*2*2</t>
  </si>
  <si>
    <t>1625259660</t>
  </si>
  <si>
    <t>2*3*2</t>
  </si>
  <si>
    <t>762811811</t>
  </si>
  <si>
    <t>Demontáž záklopů stropů z hrubých prken tl do 32 mm</t>
  </si>
  <si>
    <t>-855448730</t>
  </si>
  <si>
    <t>Demontáž záklopů stropů vrchních a zapuštěných z hrubých prken, tl. do 32 mm</t>
  </si>
  <si>
    <t>https://podminky.urs.cz/item/CS_URS_2022_02/762811811</t>
  </si>
  <si>
    <t>dle půdorysu - podklady OŘ</t>
  </si>
  <si>
    <t>5,84</t>
  </si>
  <si>
    <t>764001821</t>
  </si>
  <si>
    <t>Demontáž krytiny ze svitků nebo tabulí do suti</t>
  </si>
  <si>
    <t>-1456325643</t>
  </si>
  <si>
    <t>Demontáž klempířských konstrukcí krytiny ze svitků nebo tabulí do suti</t>
  </si>
  <si>
    <t>https://podminky.urs.cz/item/CS_URS_2022_02/764001821</t>
  </si>
  <si>
    <t>2*2,2</t>
  </si>
  <si>
    <t>1813072735</t>
  </si>
  <si>
    <t xml:space="preserve">zděná část </t>
  </si>
  <si>
    <t>1,85*4</t>
  </si>
  <si>
    <t>-497607929</t>
  </si>
  <si>
    <t>0,8+0,6</t>
  </si>
  <si>
    <t>260083046</t>
  </si>
  <si>
    <t>2,8+2,4</t>
  </si>
  <si>
    <t>766</t>
  </si>
  <si>
    <t>Konstrukce truhlářské</t>
  </si>
  <si>
    <t>766411821</t>
  </si>
  <si>
    <t>Demontáž truhlářského obložení stěn z palubek</t>
  </si>
  <si>
    <t>399172419</t>
  </si>
  <si>
    <t>Demontáž obložení stěn palubkami</t>
  </si>
  <si>
    <t>https://podminky.urs.cz/item/CS_URS_2022_02/766411821</t>
  </si>
  <si>
    <t>štíty</t>
  </si>
  <si>
    <t>3*1</t>
  </si>
  <si>
    <t>766411822</t>
  </si>
  <si>
    <t>Demontáž truhlářského obložení stěn podkladových roštů</t>
  </si>
  <si>
    <t>-459071434</t>
  </si>
  <si>
    <t>Demontáž obložení stěn podkladových roštů</t>
  </si>
  <si>
    <t>https://podminky.urs.cz/item/CS_URS_2022_02/766411822</t>
  </si>
  <si>
    <t>776</t>
  </si>
  <si>
    <t>Podlahy povlakové</t>
  </si>
  <si>
    <t>776201811</t>
  </si>
  <si>
    <t>Demontáž lepených povlakových podlah bez podložky ručně</t>
  </si>
  <si>
    <t>849883191</t>
  </si>
  <si>
    <t>Demontáž povlakových podlahovin lepených ručně bez podložky</t>
  </si>
  <si>
    <t>https://podminky.urs.cz/item/CS_URS_2022_02/776201811</t>
  </si>
  <si>
    <t>3,77+5,84</t>
  </si>
  <si>
    <t>-1904647198</t>
  </si>
  <si>
    <t>1,2*0,7+1,2*1</t>
  </si>
  <si>
    <t>999000001</t>
  </si>
  <si>
    <t>Odstranění komunálního odpadu</t>
  </si>
  <si>
    <t>603766109</t>
  </si>
  <si>
    <t>kamna, stůl, zařízení objednatele</t>
  </si>
  <si>
    <t>1623774954</t>
  </si>
  <si>
    <t>801367285</t>
  </si>
  <si>
    <t>999000009</t>
  </si>
  <si>
    <t>Ochrana funkčních objektů objednatele</t>
  </si>
  <si>
    <t>-1100039167</t>
  </si>
  <si>
    <t>999000010</t>
  </si>
  <si>
    <t>Demontáž a nové osazení tabule s názvem zastávky</t>
  </si>
  <si>
    <t>1371202981</t>
  </si>
  <si>
    <t>32</t>
  </si>
  <si>
    <t>999000050</t>
  </si>
  <si>
    <t>Úprava přístupu po tělese nástupiště</t>
  </si>
  <si>
    <t>-1813894205</t>
  </si>
  <si>
    <t>280*3</t>
  </si>
  <si>
    <t>-1993026991</t>
  </si>
  <si>
    <t>-1263951612</t>
  </si>
  <si>
    <t>-717210154</t>
  </si>
  <si>
    <t>020 - Zákupy - výhybkářské stanoviště č. II</t>
  </si>
  <si>
    <t xml:space="preserve">    998 - Přesun hmot</t>
  </si>
  <si>
    <t>-1098335022</t>
  </si>
  <si>
    <t>-613814511</t>
  </si>
  <si>
    <t>1054444946</t>
  </si>
  <si>
    <t>odhad zásyp jímky</t>
  </si>
  <si>
    <t>-337803529</t>
  </si>
  <si>
    <t>materiál pro zásyp jímky</t>
  </si>
  <si>
    <t>715086684</t>
  </si>
  <si>
    <t>-2107773358</t>
  </si>
  <si>
    <t>-1005229060</t>
  </si>
  <si>
    <t>1782960281</t>
  </si>
  <si>
    <t>1226229554</t>
  </si>
  <si>
    <t>-597109387</t>
  </si>
  <si>
    <t>výška komínového tělesa 14m:</t>
  </si>
  <si>
    <t>-116725912</t>
  </si>
  <si>
    <t>1,2*0,8*2</t>
  </si>
  <si>
    <t>-1988123384</t>
  </si>
  <si>
    <t>"sklad"2*1</t>
  </si>
  <si>
    <t>-819092890</t>
  </si>
  <si>
    <t>WC</t>
  </si>
  <si>
    <t>2*1,5*2,2</t>
  </si>
  <si>
    <t>528695006</t>
  </si>
  <si>
    <t>výška 2,5 místnost+1 pozezdívka + 0,5 základ = 4</t>
  </si>
  <si>
    <t>6,2*3*4</t>
  </si>
  <si>
    <t>schody</t>
  </si>
  <si>
    <t>(1,2*1,15*1,5)/2</t>
  </si>
  <si>
    <t>1565059247</t>
  </si>
  <si>
    <t>752052979</t>
  </si>
  <si>
    <t>1590984893</t>
  </si>
  <si>
    <t>997006519</t>
  </si>
  <si>
    <t>Příplatek k vodorovnému přemístění suti na skládku ZKD 1 km přes 1 km</t>
  </si>
  <si>
    <t>1411485815</t>
  </si>
  <si>
    <t>Vodorovná doprava suti na skládku Příplatek k ceně -6512 za každý další i započatý 1 km</t>
  </si>
  <si>
    <t>https://podminky.urs.cz/item/CS_URS_2022_02/997006519</t>
  </si>
  <si>
    <t>38,691*48 "Přepočtené koeficientem množství</t>
  </si>
  <si>
    <t>35803188</t>
  </si>
  <si>
    <t>35,712+1,148</t>
  </si>
  <si>
    <t>-439871568</t>
  </si>
  <si>
    <t>0,027</t>
  </si>
  <si>
    <t>275349417</t>
  </si>
  <si>
    <t>0,092+0,352+0,968+0,04</t>
  </si>
  <si>
    <t>-1484711927</t>
  </si>
  <si>
    <t>0,032+0,28</t>
  </si>
  <si>
    <t>998</t>
  </si>
  <si>
    <t>Přesun hmot</t>
  </si>
  <si>
    <t>998011001</t>
  </si>
  <si>
    <t>Přesun hmot pro budovy zděné v do 6 m</t>
  </si>
  <si>
    <t>-443174139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</si>
  <si>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</si>
  <si>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https://podminky.urs.cz/item/CS_URS_2022_02/998011001</t>
  </si>
  <si>
    <t>712400832</t>
  </si>
  <si>
    <t>Odstranění ze střech šikmých přes 10° do 30° krytiny povlakové dvouvrstvé</t>
  </si>
  <si>
    <t>645653844</t>
  </si>
  <si>
    <t>https://podminky.urs.cz/item/CS_URS_2021_01/712400832</t>
  </si>
  <si>
    <t>2*7*2</t>
  </si>
  <si>
    <t>-1374335774</t>
  </si>
  <si>
    <t>2*6</t>
  </si>
  <si>
    <t>7*2*2</t>
  </si>
  <si>
    <t>798450222</t>
  </si>
  <si>
    <t>-1078067113</t>
  </si>
  <si>
    <t>7,58+5,28</t>
  </si>
  <si>
    <t>-1064206279</t>
  </si>
  <si>
    <t>1,7*4</t>
  </si>
  <si>
    <t>1288106193</t>
  </si>
  <si>
    <t>0,8*2</t>
  </si>
  <si>
    <t>354199589</t>
  </si>
  <si>
    <t>-1683965610</t>
  </si>
  <si>
    <t>-560112341</t>
  </si>
  <si>
    <t>3*0,7</t>
  </si>
  <si>
    <t>254304791</t>
  </si>
  <si>
    <t>-1345249172</t>
  </si>
  <si>
    <t>-161433392</t>
  </si>
  <si>
    <t>858598605</t>
  </si>
  <si>
    <t>1406716468</t>
  </si>
  <si>
    <t>-970586362</t>
  </si>
  <si>
    <t>-4512604</t>
  </si>
  <si>
    <t>1109880673</t>
  </si>
  <si>
    <t>-314828907</t>
  </si>
  <si>
    <t>1629775438</t>
  </si>
  <si>
    <t>77329963</t>
  </si>
  <si>
    <t>1177258993</t>
  </si>
  <si>
    <t>024 - Železný Brod - strážní domek čp. 620</t>
  </si>
  <si>
    <t>111111101</t>
  </si>
  <si>
    <t>Odstranění travin v rovině nebo ve svahu do 1:5 ručně</t>
  </si>
  <si>
    <t>93640023</t>
  </si>
  <si>
    <t>Odstranění travin a rákosu ručně travin pro jakoukoli plochu v rovině nebo ve svahu sklonu do 1:5</t>
  </si>
  <si>
    <t>https://podminky.urs.cz/item/CS_URS_2022_02/111111101</t>
  </si>
  <si>
    <t>odhad</t>
  </si>
  <si>
    <t>300</t>
  </si>
  <si>
    <t>167151123</t>
  </si>
  <si>
    <t>Skládání nebo překládání výkopku z horniny třídy těžitelnosti III skupiny 6 a 7</t>
  </si>
  <si>
    <t>724988068</t>
  </si>
  <si>
    <t>Nakládání, skládání a překládání neulehlého výkopku nebo sypaniny strojně skládání nebo překládání, z hornin třídy těžitelnosti III, skupiny 6 a 7</t>
  </si>
  <si>
    <t>https://podminky.urs.cz/item/CS_URS_2022_02/167151123</t>
  </si>
  <si>
    <t>naložení a složení z "vagonu" tak abych dostal vybouraný materiál přes kolejiště k rampě</t>
  </si>
  <si>
    <t>240,57/2*2</t>
  </si>
  <si>
    <t>-1516493227</t>
  </si>
  <si>
    <t>1176123408</t>
  </si>
  <si>
    <t>1922665173</t>
  </si>
  <si>
    <t>544396416</t>
  </si>
  <si>
    <t>343657793</t>
  </si>
  <si>
    <t>-2111959806</t>
  </si>
  <si>
    <t>terasové zídky odhad</t>
  </si>
  <si>
    <t>10*1*0,35*4</t>
  </si>
  <si>
    <t>20*1,5*0,35</t>
  </si>
  <si>
    <t>966062111</t>
  </si>
  <si>
    <t>Bourání sloupků a vzpěr plotových dřevěných zasypaných zeminou</t>
  </si>
  <si>
    <t>-767745649</t>
  </si>
  <si>
    <t>Bourání plotových sloupků a vzpěr dřevěných výšky do 2,5 m zasypaných zeminou</t>
  </si>
  <si>
    <t>https://podminky.urs.cz/item/CS_URS_2022_02/966062111</t>
  </si>
  <si>
    <t>161589209</t>
  </si>
  <si>
    <t>963042819</t>
  </si>
  <si>
    <t>Bourání schodišťových stupňů betonových zhotovených na místě</t>
  </si>
  <si>
    <t>-1793964633</t>
  </si>
  <si>
    <t>https://podminky.urs.cz/item/CS_URS_2022_02/963042819</t>
  </si>
  <si>
    <t>16*1,2</t>
  </si>
  <si>
    <t>-399533526</t>
  </si>
  <si>
    <t>12+25+35+20</t>
  </si>
  <si>
    <t>1717556151</t>
  </si>
  <si>
    <t>v zádveří</t>
  </si>
  <si>
    <t>0,9*0,6</t>
  </si>
  <si>
    <t>-138784986</t>
  </si>
  <si>
    <t>domek</t>
  </si>
  <si>
    <t>okna</t>
  </si>
  <si>
    <t>0,9*1,5*3</t>
  </si>
  <si>
    <t>0,9*1,8</t>
  </si>
  <si>
    <t>dveře</t>
  </si>
  <si>
    <t>1*1,8</t>
  </si>
  <si>
    <t>1*2*8</t>
  </si>
  <si>
    <t>-994091110</t>
  </si>
  <si>
    <t>výška komínového tělesa 9m:</t>
  </si>
  <si>
    <t>9*0,45*0,45-9*0,15*0,15</t>
  </si>
  <si>
    <t>-807106459</t>
  </si>
  <si>
    <t>kůlny:</t>
  </si>
  <si>
    <t>3,4*5*4</t>
  </si>
  <si>
    <t>4,1*2,5*2,2</t>
  </si>
  <si>
    <t>1*1,5*2,2</t>
  </si>
  <si>
    <t>1973550742</t>
  </si>
  <si>
    <t>základy domku</t>
  </si>
  <si>
    <t>8*5,8*0,8</t>
  </si>
  <si>
    <t>sklep</t>
  </si>
  <si>
    <t>8*5,8*2,5</t>
  </si>
  <si>
    <t>přízemí</t>
  </si>
  <si>
    <t>8*5,8*3,5</t>
  </si>
  <si>
    <t>podezdívka zádveří</t>
  </si>
  <si>
    <t>2,1*3,6*2</t>
  </si>
  <si>
    <t>podezdívka pro kůlny</t>
  </si>
  <si>
    <t>3,4*5*1</t>
  </si>
  <si>
    <t>4,1*2,5*1</t>
  </si>
  <si>
    <t>580127783</t>
  </si>
  <si>
    <t>997006004</t>
  </si>
  <si>
    <t>Pytlování nebezpečného odpadu ze střešních šablon s obsahem azbestu</t>
  </si>
  <si>
    <t>-660943681</t>
  </si>
  <si>
    <t>Úprava stavebního odpadu pytlování nebezpečného odpadu s obsahem azbestu ze šablon</t>
  </si>
  <si>
    <t>https://podminky.urs.cz/item/CS_URS_2022_02/997006004</t>
  </si>
  <si>
    <t>1,195</t>
  </si>
  <si>
    <t>997006511</t>
  </si>
  <si>
    <t>Vodorovná doprava suti s naložením a složením na skládku do 100 m</t>
  </si>
  <si>
    <t>-2022981036</t>
  </si>
  <si>
    <t>Vodorovná doprava suti na skládku s naložením na dopravní prostředek a složením do 100 m</t>
  </si>
  <si>
    <t>https://podminky.urs.cz/item/CS_URS_2022_02/997006511</t>
  </si>
  <si>
    <t>63</t>
  </si>
  <si>
    <t>-617084606</t>
  </si>
  <si>
    <t>-1111343111</t>
  </si>
  <si>
    <t>250,419*38 "Přepočtené koeficientem množství</t>
  </si>
  <si>
    <t>64</t>
  </si>
  <si>
    <t>997013311</t>
  </si>
  <si>
    <t>Montáž a demontáž shozu suti v do 10 m</t>
  </si>
  <si>
    <t>-1323602615</t>
  </si>
  <si>
    <t>Doprava suti shozem montáž a demontáž shozu výšky do 10 m</t>
  </si>
  <si>
    <t>https://podminky.urs.cz/item/CS_URS_2022_02/997013311</t>
  </si>
  <si>
    <t>65</t>
  </si>
  <si>
    <t>997013321</t>
  </si>
  <si>
    <t>Příplatek k shozu suti v do 10 m za první a ZKD den použití</t>
  </si>
  <si>
    <t>961430664</t>
  </si>
  <si>
    <t>Doprava suti shozem montáž a demontáž shozu výšky Příplatek za první a každý další den použití shozu k ceně -3311</t>
  </si>
  <si>
    <t>https://podminky.urs.cz/item/CS_URS_2022_02/997013321</t>
  </si>
  <si>
    <t>997013601</t>
  </si>
  <si>
    <t>Poplatek za uložení na skládce (skládkovné) stavebního odpadu betonového kód odpadu 17 01 01</t>
  </si>
  <si>
    <t>-706568885</t>
  </si>
  <si>
    <t>Poplatek za uložení stavebního odpadu na skládce (skládkovné) z prostého betonu zatříděného do Katalogu odpadů pod kódem 17 01 01</t>
  </si>
  <si>
    <t>https://podminky.urs.cz/item/CS_URS_2022_02/997013601</t>
  </si>
  <si>
    <t>1,32+1,344</t>
  </si>
  <si>
    <t>269574190</t>
  </si>
  <si>
    <t>2,582+168,208</t>
  </si>
  <si>
    <t>997013635</t>
  </si>
  <si>
    <t>Poplatek za uložení na skládce (skládkovné) komunálního odpadu kód odpadu 20 03 01</t>
  </si>
  <si>
    <t>-1665370036</t>
  </si>
  <si>
    <t>Poplatek za uložení stavebního odpadu na skládce (skládkovné) komunálního zatříděného do Katalogu odpadů pod kódem 20 03 01</t>
  </si>
  <si>
    <t>https://podminky.urs.cz/item/CS_URS_2022_02/997013635</t>
  </si>
  <si>
    <t>odhad 10m3</t>
  </si>
  <si>
    <t>10*0,6</t>
  </si>
  <si>
    <t>997013655</t>
  </si>
  <si>
    <t>Poplatek za uložení na skládce (skládkovné) zeminy a kamení kód odpadu 17 05 04</t>
  </si>
  <si>
    <t>663511077</t>
  </si>
  <si>
    <t>Poplatek za uložení stavebního odpadu na skládce (skládkovné) zeminy a kamení zatříděného do Katalogu odpadů pod kódem 17 05 04</t>
  </si>
  <si>
    <t>https://podminky.urs.cz/item/CS_URS_2022_02/997013655</t>
  </si>
  <si>
    <t>61,250</t>
  </si>
  <si>
    <t>-781070712</t>
  </si>
  <si>
    <t>0,379</t>
  </si>
  <si>
    <t>608189599</t>
  </si>
  <si>
    <t>7,591+0,5+0,022+1,455+3,66</t>
  </si>
  <si>
    <t>880845222</t>
  </si>
  <si>
    <t>0,117</t>
  </si>
  <si>
    <t>-1264480419</t>
  </si>
  <si>
    <t>998001123</t>
  </si>
  <si>
    <t>Přesun hmot pro demolice objektů v do 21 m</t>
  </si>
  <si>
    <t>2059449020</t>
  </si>
  <si>
    <t>Přesun hmot pro demolice objektů výšky do 21 m</t>
  </si>
  <si>
    <t>https://podminky.urs.cz/item/CS_URS_2022_02/998001123</t>
  </si>
  <si>
    <t>objek je ve svahu, odhad 70 % hmotnosti suti bude</t>
  </si>
  <si>
    <t>třeba dopravit směrem nahoru</t>
  </si>
  <si>
    <t>240,57*0,7</t>
  </si>
  <si>
    <t>-84949517</t>
  </si>
  <si>
    <t>741211823</t>
  </si>
  <si>
    <t>Demontáž rozvodnic kovových pod omítkou s krytím přes IPx4 plochou do 0,8 m2</t>
  </si>
  <si>
    <t>808003987</t>
  </si>
  <si>
    <t>Demontáž rozvodnic kovových, uložených pod omítkou, krytí přes IPx 4, plochy přes 0,2 do 0,8 m2</t>
  </si>
  <si>
    <t>https://podminky.urs.cz/item/CS_URS_2022_02/741211823</t>
  </si>
  <si>
    <t>741213813</t>
  </si>
  <si>
    <t>Demontáž kabelu silového z rozvodnice průřezu žil přes 4 do 10 mm2 bez zachování funkčnosti</t>
  </si>
  <si>
    <t>1917564421</t>
  </si>
  <si>
    <t>Demontáž kabelu z rozvodnice bez zachování funkčnosti (do suti) silových, průřezu přes 4 do 10 mm2</t>
  </si>
  <si>
    <t>https://podminky.urs.cz/item/CS_URS_2022_02/741213813</t>
  </si>
  <si>
    <t>-1192004448</t>
  </si>
  <si>
    <t>půltová střecha</t>
  </si>
  <si>
    <t>4,5*9,6*2</t>
  </si>
  <si>
    <t>2,6*4,6</t>
  </si>
  <si>
    <t>kůlny</t>
  </si>
  <si>
    <t>4,4*5,5</t>
  </si>
  <si>
    <t>4,1*3</t>
  </si>
  <si>
    <t>1,2*2</t>
  </si>
  <si>
    <t>762351812</t>
  </si>
  <si>
    <t>Demontáž dýmníků, výparníků, světlíků z hraněného řeziva průřezové pl přes 120 do 224 cm2</t>
  </si>
  <si>
    <t>-1934366880</t>
  </si>
  <si>
    <t>Demontáž nadstřešních konstrukcí krovů stěn, dýmníků, výparníků, světlíků z hraněného řeziva, průřezové plochy přes 120 do 224 cm2</t>
  </si>
  <si>
    <t>https://podminky.urs.cz/item/CS_URS_2022_02/762351812</t>
  </si>
  <si>
    <t>krokve na domku</t>
  </si>
  <si>
    <t>11*4,5*2</t>
  </si>
  <si>
    <t>vazné trámy</t>
  </si>
  <si>
    <t>7*9,6</t>
  </si>
  <si>
    <t>4*3</t>
  </si>
  <si>
    <t>6*4+2*5</t>
  </si>
  <si>
    <t>5*3+4,1*2</t>
  </si>
  <si>
    <t>762431815</t>
  </si>
  <si>
    <t>Demontáž obložení stěn z desek dřevoštěpkových tl do 15 mm na sraz přibíjených</t>
  </si>
  <si>
    <t>-1248313475</t>
  </si>
  <si>
    <t>Demontáž obložení stěn z dřevoštěpkových desek šroubovaných na sraz, tloušťka desky do 15 mm</t>
  </si>
  <si>
    <t>https://podminky.urs.cz/item/CS_URS_2022_02/762431815</t>
  </si>
  <si>
    <t>obklad v domku</t>
  </si>
  <si>
    <t>762815811</t>
  </si>
  <si>
    <t>Demontáž záklopů stropů k dalšímu použití z hrubých prken tl do 32 mm</t>
  </si>
  <si>
    <t>-1569497987</t>
  </si>
  <si>
    <t>Demontáž záklopů stropů vrchních a zapuštěných k dalšímu použití z hrubých prken, tl. do 32 mm</t>
  </si>
  <si>
    <t>https://podminky.urs.cz/item/CS_URS_2022_02/762815811</t>
  </si>
  <si>
    <t>záklop na půdě</t>
  </si>
  <si>
    <t>4,8*2,8+3,8*4,8</t>
  </si>
  <si>
    <t>762822810</t>
  </si>
  <si>
    <t>Demontáž stropních trámů z hraněného řeziva průřezové pl do 144 cm2</t>
  </si>
  <si>
    <t>-397580913</t>
  </si>
  <si>
    <t>Demontáž stropních trámů z hraněného řeziva, průřezové plochy do 144 cm2</t>
  </si>
  <si>
    <t>https://podminky.urs.cz/item/CS_URS_2022_02/762822810</t>
  </si>
  <si>
    <t>3,5*6+4,5*6</t>
  </si>
  <si>
    <t>1668898669</t>
  </si>
  <si>
    <t>podhled</t>
  </si>
  <si>
    <t>318364996</t>
  </si>
  <si>
    <t>krytina zádveří</t>
  </si>
  <si>
    <t>2,1*3,6</t>
  </si>
  <si>
    <t>3,4*5</t>
  </si>
  <si>
    <t>4,1*2,5</t>
  </si>
  <si>
    <t>1*2</t>
  </si>
  <si>
    <t>půltová střecha domku</t>
  </si>
  <si>
    <t>9,6*1*2</t>
  </si>
  <si>
    <t>764001851</t>
  </si>
  <si>
    <t>Demontáž hřebene s větrací mřížkou nebo hřebenovým plechem do suti</t>
  </si>
  <si>
    <t>7393048</t>
  </si>
  <si>
    <t>Demontáž klempířských konstrukcí oplechování hřebene s větrací mřížkou nebo podkladním plechem do suti</t>
  </si>
  <si>
    <t>https://podminky.urs.cz/item/CS_URS_2022_02/764001851</t>
  </si>
  <si>
    <t>9,6</t>
  </si>
  <si>
    <t>943660260</t>
  </si>
  <si>
    <t>na půltové střeše</t>
  </si>
  <si>
    <t>4,5*4</t>
  </si>
  <si>
    <t>na zádveří</t>
  </si>
  <si>
    <t>3*2</t>
  </si>
  <si>
    <t>764002871</t>
  </si>
  <si>
    <t>Demontáž lemování zdí do suti</t>
  </si>
  <si>
    <t>1786131812</t>
  </si>
  <si>
    <t>Demontáž klempířských konstrukcí lemování zdí do suti</t>
  </si>
  <si>
    <t>https://podminky.urs.cz/item/CS_URS_2022_02/764002871</t>
  </si>
  <si>
    <t>zádveří k domku</t>
  </si>
  <si>
    <t>3,6</t>
  </si>
  <si>
    <t>kůlna k domku</t>
  </si>
  <si>
    <t>3,4</t>
  </si>
  <si>
    <t>764002881</t>
  </si>
  <si>
    <t>Demontáž lemování střešních prostupů do suti</t>
  </si>
  <si>
    <t>-281089813</t>
  </si>
  <si>
    <t>Demontáž klempířských konstrukcí lemování střešních prostupů do suti</t>
  </si>
  <si>
    <t>https://podminky.urs.cz/item/CS_URS_2022_02/764002881</t>
  </si>
  <si>
    <t>lemování kolem komínu</t>
  </si>
  <si>
    <t>0,5*4</t>
  </si>
  <si>
    <t>-1119503339</t>
  </si>
  <si>
    <t>9,6*2</t>
  </si>
  <si>
    <t>3,8</t>
  </si>
  <si>
    <t>1825582806</t>
  </si>
  <si>
    <t>na domku</t>
  </si>
  <si>
    <t>4+6</t>
  </si>
  <si>
    <t>765131803</t>
  </si>
  <si>
    <t>Demontáž azbestocementové skládané krytiny sklonu do 30° do suti</t>
  </si>
  <si>
    <t>-1546372527</t>
  </si>
  <si>
    <t>Demontáž azbestocementové krytiny skládané sklonu do 30° do suti</t>
  </si>
  <si>
    <t>https://podminky.urs.cz/item/CS_URS_2022_02/765131803</t>
  </si>
  <si>
    <t>9,6*3,5*2</t>
  </si>
  <si>
    <t>R1</t>
  </si>
  <si>
    <t>Zpracování návrhu technologického postupu odstranění azbestu, ohlášení prací v souladu s Vyhláškou 432/2003 Sb._x000d_
- 01 Prohlídka místa plnění za účelem zpracování technologického postupu (Hlášení prací s azbestem)_x000d_
- 02 Zpracování návrhu technologického po</t>
  </si>
  <si>
    <t>KPL</t>
  </si>
  <si>
    <t>431182232</t>
  </si>
  <si>
    <t>Zpracování návrhu technologického postupu odstranění azbestu, ohlášení prací v souladu s Vyhláškou 432/2003 Sb.
- 01 Prohlídka místa plnění za účelem zpracování technologického postupu (Hlášení prací s azbestem)
- 02 Zpracování návrhu technologického postupu nakládání s nebezpečnými odpady (Hlášení prací s azbestem) pro Hygienickou stanici 
- 03 Projednání technologického postupu (Hlášení prací s azbestem) s Hygienickou stanicí 
- 04 Dopracování technologického postupu (Hlášení prací s azbestem) dle požadavku Hygienické stanice 
- 05 Dopracování technologického postupu (Hlášení prací s azbestem) dle požadavku Hygienické stanice 
- 06 Zpracování Pokynů pro zaměstnance provádějící práce s azbestem dle Vyjádření Hygienické stanice
-07 Postřik enkapsulačním přípravkem VIVAVIL 03V dle požadavku Hygienické stanice 
-08 Hygienická smyčka (čistá a špinavá zóna) dle požadavku Hygienické stanice 
-09 Tabule s označením "Kontaminované pásmo - Zákaz vstupu, práce s azbestem" + výstražná páska. 
-10 Prostředky osobní ochrany pro práci s azbestem- OOPP (jednorázový respirátor FP3, jednorázový ochranný overal 3M 4520 s kapucí, gumové neprodyšné rukavice, ochranné brýle s gumičkou, pevná pracovní obuv + jednorázové návleky. 
-11 Zřízení sociálního zařízení pro pracovníky - Pronájem mobilní toalety (varianta s mytím rukou), dle požadavku Hygienické stanice</t>
  </si>
  <si>
    <t>776201812</t>
  </si>
  <si>
    <t>Demontáž lepených povlakových podlah s podložkou ručně</t>
  </si>
  <si>
    <t>1123401266</t>
  </si>
  <si>
    <t>Demontáž povlakových podlahovin lepených ručně s podložkou</t>
  </si>
  <si>
    <t>https://podminky.urs.cz/item/CS_URS_2022_02/776201812</t>
  </si>
  <si>
    <t>2,3*2,8</t>
  </si>
  <si>
    <t>3,8*4,8</t>
  </si>
  <si>
    <t>2,4*2,8</t>
  </si>
  <si>
    <t>-255580291</t>
  </si>
  <si>
    <t>-1208064122</t>
  </si>
  <si>
    <t>0,6*0,9*6</t>
  </si>
  <si>
    <t>-1775639767</t>
  </si>
  <si>
    <t>-2047715355</t>
  </si>
  <si>
    <t>-626936219</t>
  </si>
  <si>
    <t>-672223047</t>
  </si>
  <si>
    <t>-831864503</t>
  </si>
  <si>
    <t>-1266972288</t>
  </si>
  <si>
    <t>Poznámka k položce:_x000d_
provoz železniční dopravní cesty nebude přerušen</t>
  </si>
  <si>
    <t>62</t>
  </si>
  <si>
    <t>891151111</t>
  </si>
  <si>
    <t>025 - Železný Brod - výhybkářské stanoviště č.1</t>
  </si>
  <si>
    <t xml:space="preserve">    6 - Úpravy povrchů, podlahy a osazování výplní</t>
  </si>
  <si>
    <t>946403334</t>
  </si>
  <si>
    <t>6*10</t>
  </si>
  <si>
    <t>1974840133</t>
  </si>
  <si>
    <t>1376293041</t>
  </si>
  <si>
    <t>1441328579</t>
  </si>
  <si>
    <t>1780198858</t>
  </si>
  <si>
    <t>0,02*300</t>
  </si>
  <si>
    <t>Úpravy povrchů, podlahy a osazování výplní</t>
  </si>
  <si>
    <t>619996135</t>
  </si>
  <si>
    <t>Ochrana konstrukcí nebo samostatných prvků obedněním z řeziva</t>
  </si>
  <si>
    <t>118938845</t>
  </si>
  <si>
    <t>Ochrana stavebních konstrukcí a samostatných prvků včetně pozdějšího odstranění obedněním z řeziva samostatných konstrukcí a prvků</t>
  </si>
  <si>
    <t>https://podminky.urs.cz/item/CS_URS_2022_02/619996135</t>
  </si>
  <si>
    <t>pilíř skříně KS1</t>
  </si>
  <si>
    <t>1,2*1*2+0,4*1*2+0,4*1,2</t>
  </si>
  <si>
    <t>961044111</t>
  </si>
  <si>
    <t>Bourání základů z betonu prostého</t>
  </si>
  <si>
    <t>1944499575</t>
  </si>
  <si>
    <t>Bourání základů z betonu prostého</t>
  </si>
  <si>
    <t>https://podminky.urs.cz/item/CS_URS_2022_02/961044111</t>
  </si>
  <si>
    <t>základové pasy do hloubky 0,5m pod domkem</t>
  </si>
  <si>
    <t>3,6*0,3*0,5*2</t>
  </si>
  <si>
    <t>4,1*0,3*0,5*2</t>
  </si>
  <si>
    <t>pod schody</t>
  </si>
  <si>
    <t>1,8*0,3*0,5*2</t>
  </si>
  <si>
    <t>1*0,3*0,5</t>
  </si>
  <si>
    <t>962032241</t>
  </si>
  <si>
    <t>Bourání zdiva z cihel pálených nebo vápenopískových na MC přes 1 m3</t>
  </si>
  <si>
    <t>579762103</t>
  </si>
  <si>
    <t>Bourání zdiva nadzákladového z cihel nebo tvárnic z cihel pálených nebo vápenopískových, na maltu cementovou, objemu přes 1 m3</t>
  </si>
  <si>
    <t>https://podminky.urs.cz/item/CS_URS_2022_02/962032241</t>
  </si>
  <si>
    <t>3,6*1*0,3*2</t>
  </si>
  <si>
    <t>4,1*1*0,3*2</t>
  </si>
  <si>
    <t>schodiště</t>
  </si>
  <si>
    <t>0,9*1*0,3*2</t>
  </si>
  <si>
    <t>0,9*1*0,3</t>
  </si>
  <si>
    <t>-1010099263</t>
  </si>
  <si>
    <t>963051113</t>
  </si>
  <si>
    <t>Bourání ŽB stropů deskových tl přes 80 mm</t>
  </si>
  <si>
    <t>-934748530</t>
  </si>
  <si>
    <t>Bourání železobetonových stropů deskových, tl. přes 80 mm</t>
  </si>
  <si>
    <t>https://podminky.urs.cz/item/CS_URS_2022_02/963051113</t>
  </si>
  <si>
    <t>podlaha v domku</t>
  </si>
  <si>
    <t>3,5*3,05*0,2</t>
  </si>
  <si>
    <t>-1703846902</t>
  </si>
  <si>
    <t>přístavek</t>
  </si>
  <si>
    <t>3,8*2,8*2,8</t>
  </si>
  <si>
    <t>981011112</t>
  </si>
  <si>
    <t>Demolice budov dřevěných ostatních oboustranně obitých případně omítnutých postupným rozebíráním</t>
  </si>
  <si>
    <t>778632830</t>
  </si>
  <si>
    <t>Demolice budov postupným rozebíráním dřevěných ostatních, oboustranně obitých, případně omítnutých</t>
  </si>
  <si>
    <t>https://podminky.urs.cz/item/CS_URS_2022_02/981011112</t>
  </si>
  <si>
    <t>domek mimo podezdívku</t>
  </si>
  <si>
    <t>4,1*3,6*2,8</t>
  </si>
  <si>
    <t>-2101318440</t>
  </si>
  <si>
    <t>-2065473692</t>
  </si>
  <si>
    <t>0,687</t>
  </si>
  <si>
    <t>1436951848</t>
  </si>
  <si>
    <t>1457316356</t>
  </si>
  <si>
    <t>1008524831</t>
  </si>
  <si>
    <t>43,473*38 "Přepočtené koeficientem množství</t>
  </si>
  <si>
    <t>997013001</t>
  </si>
  <si>
    <t>Vyklizení ulehlé suti z prostorů do 15 m2 s naložením z hl do 2 m</t>
  </si>
  <si>
    <t>-1674959177</t>
  </si>
  <si>
    <t>Vyklizení ulehlé suti na vzdálenost do 3 m od okraje vyklízeného prostoru nebo s naložením na dopravní prostředek z prostorů o půdorysné ploše do 15 m2 z výšky (hloubky) do 2 m</t>
  </si>
  <si>
    <t>https://podminky.urs.cz/item/CS_URS_2022_02/997013001</t>
  </si>
  <si>
    <t>zásyp v základu</t>
  </si>
  <si>
    <t>3,5*3*0,5</t>
  </si>
  <si>
    <t>ve schodech</t>
  </si>
  <si>
    <t>0,7*0,7*0,8</t>
  </si>
  <si>
    <t>-2127303894</t>
  </si>
  <si>
    <t>6+0,21+5,124</t>
  </si>
  <si>
    <t>-200515975</t>
  </si>
  <si>
    <t>10,589</t>
  </si>
  <si>
    <t>-2004259229</t>
  </si>
  <si>
    <t>8,463</t>
  </si>
  <si>
    <t>-291235688</t>
  </si>
  <si>
    <t>0,05</t>
  </si>
  <si>
    <t>-225130508</t>
  </si>
  <si>
    <t>10,337+1,172</t>
  </si>
  <si>
    <t>-462980908</t>
  </si>
  <si>
    <t>0,185+0,032</t>
  </si>
  <si>
    <t>857558407</t>
  </si>
  <si>
    <t>2060754439</t>
  </si>
  <si>
    <t>3,3*4</t>
  </si>
  <si>
    <t>-2017444937</t>
  </si>
  <si>
    <t>vazné trámky objekt</t>
  </si>
  <si>
    <t>5,8*3</t>
  </si>
  <si>
    <t>krokve objekt</t>
  </si>
  <si>
    <t>12*3,4</t>
  </si>
  <si>
    <t>-884109053</t>
  </si>
  <si>
    <t>3,2*5,8*2</t>
  </si>
  <si>
    <t>-121366477</t>
  </si>
  <si>
    <t>3,5*3,05</t>
  </si>
  <si>
    <t>1228847872</t>
  </si>
  <si>
    <t>4*3,4</t>
  </si>
  <si>
    <t>-685640950</t>
  </si>
  <si>
    <t>5,8*2</t>
  </si>
  <si>
    <t>-1565925142</t>
  </si>
  <si>
    <t>2,9</t>
  </si>
  <si>
    <t>-2134591200</t>
  </si>
  <si>
    <t>765131823</t>
  </si>
  <si>
    <t>Demontáž hřebene nebo nároží z hřebenáčů azbestocementové skládané krytiny sklonu do 30° do suti</t>
  </si>
  <si>
    <t>-1905660579</t>
  </si>
  <si>
    <t>Demontáž azbestocementové krytiny skládané sklonu do 30° hřebene nebo nároží z hřebenáčů do suti</t>
  </si>
  <si>
    <t>https://podminky.urs.cz/item/CS_URS_2022_02/765131823</t>
  </si>
  <si>
    <t>5,8</t>
  </si>
  <si>
    <t>-704313150</t>
  </si>
  <si>
    <t>767161823</t>
  </si>
  <si>
    <t>Demontáž zábradlí schodišťového nerozebíratelného hmotnosti 1 m zábradlí do 20 kg do suti</t>
  </si>
  <si>
    <t>1169878263</t>
  </si>
  <si>
    <t>Demontáž zábradlí do suti schodišťového nerozebíratelný spoj hmotnosti 1 m zábradlí do 20 kg</t>
  </si>
  <si>
    <t>https://podminky.urs.cz/item/CS_URS_2022_02/767161823</t>
  </si>
  <si>
    <t>2*1,8</t>
  </si>
  <si>
    <t>767631800</t>
  </si>
  <si>
    <t>Demontáž oken pro beztmelé zasklení se zasklením</t>
  </si>
  <si>
    <t>2095697381</t>
  </si>
  <si>
    <t>https://podminky.urs.cz/item/CS_URS_2022_02/767631800</t>
  </si>
  <si>
    <t>1,1*1,1*3</t>
  </si>
  <si>
    <t>1*0,9*3</t>
  </si>
  <si>
    <t>-658121696</t>
  </si>
  <si>
    <t>1832583351</t>
  </si>
  <si>
    <t>0,6*0,6</t>
  </si>
  <si>
    <t>97946159</t>
  </si>
  <si>
    <t>536000250</t>
  </si>
  <si>
    <t>999000021</t>
  </si>
  <si>
    <t>Úprava vodovodní přípojky</t>
  </si>
  <si>
    <t>1654850962</t>
  </si>
  <si>
    <t>-65360530</t>
  </si>
  <si>
    <t>302211855</t>
  </si>
  <si>
    <t>-761260927</t>
  </si>
  <si>
    <t>-556698123</t>
  </si>
  <si>
    <t>026 - Lučany nad Nisou - strážní domek čp. 514 (bývalá zastávka Dolní Lučany)</t>
  </si>
  <si>
    <t xml:space="preserve">    94 - Lešení a stavební výtahy</t>
  </si>
  <si>
    <t>-390631892</t>
  </si>
  <si>
    <t>odhad plochy</t>
  </si>
  <si>
    <t>12*5*2</t>
  </si>
  <si>
    <t>20*2</t>
  </si>
  <si>
    <t>-1403696462</t>
  </si>
  <si>
    <t>-463821773</t>
  </si>
  <si>
    <t>735676720</t>
  </si>
  <si>
    <t>1527705434</t>
  </si>
  <si>
    <t>plocha domu a kůlen</t>
  </si>
  <si>
    <t>12,5*7,2+3,2*3+4*3</t>
  </si>
  <si>
    <t>-458229222</t>
  </si>
  <si>
    <t>255757202</t>
  </si>
  <si>
    <t>-55292028</t>
  </si>
  <si>
    <t>2028858297</t>
  </si>
  <si>
    <t>0,02*271,6</t>
  </si>
  <si>
    <t>94</t>
  </si>
  <si>
    <t>Lešení a stavební výtahy</t>
  </si>
  <si>
    <t>941311111</t>
  </si>
  <si>
    <t>Montáž lešení řadového modulového lehkého zatížení do 200 kg/m2 š od 0,6 do 0,9 m v do 10 m</t>
  </si>
  <si>
    <t>600315509</t>
  </si>
  <si>
    <t>Montáž lešení řadového modulového lehkého pracovního s podlahami s provozním zatížením tř. 3 do 200 kg/m2 šířky tř. SW06 od 0,6 do 0,9 m, výšky do 10 m</t>
  </si>
  <si>
    <t>https://podminky.urs.cz/item/CS_URS_2022_02/941311111</t>
  </si>
  <si>
    <t>12,5*5,5*2</t>
  </si>
  <si>
    <t>941211211</t>
  </si>
  <si>
    <t>Příplatek k lešení řadovému rámovému lehkému š 0,9 m v přes 10 do 25 m za první a ZKD den použití</t>
  </si>
  <si>
    <t>-1858792727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</si>
  <si>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</si>
  <si>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https://podminky.urs.cz/item/CS_URS_2022_02/941211211</t>
  </si>
  <si>
    <t>"předpoklad 5 dní :"(12,5*5,5*2)*5</t>
  </si>
  <si>
    <t>941311811</t>
  </si>
  <si>
    <t>Demontáž lešení řadového modulového lehkého zatížení do 200 kg/m2 š od 0,6 do 0,9 m v do 10 m</t>
  </si>
  <si>
    <t>1027623706</t>
  </si>
  <si>
    <t>Demontáž lešení řadového modulového lehkého pracovního s podlahami s provozním zatížením tř. 3 do 200 kg/m2 šířky SW06 od 0,6 do 0,9 m, výšky do 10 m</t>
  </si>
  <si>
    <t>https://podminky.urs.cz/item/CS_URS_2022_02/941311811</t>
  </si>
  <si>
    <t>887648465</t>
  </si>
  <si>
    <t>výška komínového tělesa 9m, 3x komín</t>
  </si>
  <si>
    <t>(9*0,45*0,45-9*0,15*0,15)*3</t>
  </si>
  <si>
    <t>968062375</t>
  </si>
  <si>
    <t>Vybourání dřevěných rámů oken zdvojených včetně křídel pl do 2 m2</t>
  </si>
  <si>
    <t>-2082319275</t>
  </si>
  <si>
    <t>Vybourání dřevěných rámů oken s křídly, dveřních zárubní, vrat, stěn, ostění nebo obkladů rámů oken s křídly zdvojených, plochy do 2 m2</t>
  </si>
  <si>
    <t>https://podminky.urs.cz/item/CS_URS_2022_02/968062375</t>
  </si>
  <si>
    <t>0,9*1,5*5</t>
  </si>
  <si>
    <t>968062376</t>
  </si>
  <si>
    <t>Vybourání dřevěných rámů oken zdvojených včetně křídel pl do 4 m2</t>
  </si>
  <si>
    <t>-357577975</t>
  </si>
  <si>
    <t>Vybourání dřevěných rámů oken s křídly, dveřních zárubní, vrat, stěn, ostění nebo obkladů rámů oken s křídly zdvojených, plochy do 4 m2</t>
  </si>
  <si>
    <t>https://podminky.urs.cz/item/CS_URS_2022_02/968062376</t>
  </si>
  <si>
    <t>1,8*1,5*3</t>
  </si>
  <si>
    <t>1,1*2,1</t>
  </si>
  <si>
    <t>-1695218276</t>
  </si>
  <si>
    <t>4*3*2,5</t>
  </si>
  <si>
    <t>3,2*3*2,5</t>
  </si>
  <si>
    <t>981011313</t>
  </si>
  <si>
    <t>Demolice budov zděných na MVC podíl konstrukcí přes 15 do 20 % postupným rozebíráním</t>
  </si>
  <si>
    <t>45771302</t>
  </si>
  <si>
    <t>Demolice budov postupným rozebíráním z cihel, kamene, smíšeného nebo hrázděného zdiva, tvárnic na maltu vápennou nebo vápenocementovou s podílem konstrukcí přes 15 do 20 %</t>
  </si>
  <si>
    <t>https://podminky.urs.cz/item/CS_URS_2022_02/981011313</t>
  </si>
  <si>
    <t>12,5*7,3*6,8</t>
  </si>
  <si>
    <t>základy</t>
  </si>
  <si>
    <t>12,5*7,3*0,8</t>
  </si>
  <si>
    <t>596464773</t>
  </si>
  <si>
    <t>1995305</t>
  </si>
  <si>
    <t>3,799</t>
  </si>
  <si>
    <t>1020985808</t>
  </si>
  <si>
    <t>1087927657</t>
  </si>
  <si>
    <t>270,708*25 "Přepočtené koeficientem množství</t>
  </si>
  <si>
    <t>2116647044</t>
  </si>
  <si>
    <t>7,747+242,725</t>
  </si>
  <si>
    <t>2121679194</t>
  </si>
  <si>
    <t>odhad 100m3</t>
  </si>
  <si>
    <t>100*0,3</t>
  </si>
  <si>
    <t>901593220</t>
  </si>
  <si>
    <t>0,291</t>
  </si>
  <si>
    <t>968058768</t>
  </si>
  <si>
    <t>11,958+0,12+0,393+0,354+2,106</t>
  </si>
  <si>
    <t>-385621566</t>
  </si>
  <si>
    <t>0,478</t>
  </si>
  <si>
    <t>2113860589</t>
  </si>
  <si>
    <t>1495980159</t>
  </si>
  <si>
    <t>725210821</t>
  </si>
  <si>
    <t>Demontáž umyvadel bez výtokových armatur</t>
  </si>
  <si>
    <t>-509895252</t>
  </si>
  <si>
    <t>Demontáž umyvadel bez výtokových armatur umyvadel</t>
  </si>
  <si>
    <t>https://podminky.urs.cz/item/CS_URS_2022_02/725210821</t>
  </si>
  <si>
    <t>725220832</t>
  </si>
  <si>
    <t>Demontáž van litinová volná</t>
  </si>
  <si>
    <t>917274556</t>
  </si>
  <si>
    <t>Demontáž van litinových volně stojících</t>
  </si>
  <si>
    <t>https://podminky.urs.cz/item/CS_URS_2022_02/725220832</t>
  </si>
  <si>
    <t>741211827</t>
  </si>
  <si>
    <t>Demontáž rozvodnic kovových pod omítkou s krytím přes IPx4 plochou přes 0,8 m2</t>
  </si>
  <si>
    <t>-1052319783</t>
  </si>
  <si>
    <t>Demontáž rozvodnic kovových, uložených pod omítkou, krytí přes IPx 4, plochy přes 0,8 m2</t>
  </si>
  <si>
    <t>https://podminky.urs.cz/item/CS_URS_2022_02/741211827</t>
  </si>
  <si>
    <t>220886831</t>
  </si>
  <si>
    <t>-1301171417</t>
  </si>
  <si>
    <t>vazné trámy na domku</t>
  </si>
  <si>
    <t>14*3</t>
  </si>
  <si>
    <t>15*8*2</t>
  </si>
  <si>
    <t>vazné trámky na kulnách</t>
  </si>
  <si>
    <t>2*3,5+2*3</t>
  </si>
  <si>
    <t>krokve na kůlnách</t>
  </si>
  <si>
    <t>3,7*4+4,5*3</t>
  </si>
  <si>
    <t>nosná konstrukce kůlen - odhad</t>
  </si>
  <si>
    <t>-2001639571</t>
  </si>
  <si>
    <t>na domě</t>
  </si>
  <si>
    <t>1510775893</t>
  </si>
  <si>
    <t>vnitřní prostor odhad, podlaha v patře</t>
  </si>
  <si>
    <t>11,9*6,7</t>
  </si>
  <si>
    <t>762822820</t>
  </si>
  <si>
    <t>Demontáž stropních trámů z hraněného řeziva průřezové pl přes 144 do 288 cm2</t>
  </si>
  <si>
    <t>1576108216</t>
  </si>
  <si>
    <t>Demontáž stropních trámů z hraněného řeziva, průřezové plochy přes 144 do 288 cm2</t>
  </si>
  <si>
    <t>https://podminky.urs.cz/item/CS_URS_2022_02/762822820</t>
  </si>
  <si>
    <t>odhad ( předpoklad 2 nosné zdi )</t>
  </si>
  <si>
    <t>3,5*7*3</t>
  </si>
  <si>
    <t>762841811</t>
  </si>
  <si>
    <t>Demontáž podbíjení obkladů stropů a střech sklonu do 60° z hrubých prken tl do 35 mm</t>
  </si>
  <si>
    <t>441721583</t>
  </si>
  <si>
    <t>Demontáž podbíjení obkladů stropů a střech sklonu do 60° z hrubých prken tl. do 35 mm bez omítky</t>
  </si>
  <si>
    <t>https://podminky.urs.cz/item/CS_URS_2022_02/762841811</t>
  </si>
  <si>
    <t>vnitřní prostor odhad</t>
  </si>
  <si>
    <t>178280830</t>
  </si>
  <si>
    <t>15*1*2</t>
  </si>
  <si>
    <t>na kůlnách</t>
  </si>
  <si>
    <t>3*4+3,2*3,5</t>
  </si>
  <si>
    <t>-1423041330</t>
  </si>
  <si>
    <t>4*8</t>
  </si>
  <si>
    <t>2*2+2*1,5</t>
  </si>
  <si>
    <t>764002821</t>
  </si>
  <si>
    <t>Demontáž střešního výlezu do suti</t>
  </si>
  <si>
    <t>1754578403</t>
  </si>
  <si>
    <t>Demontáž klempířských konstrukcí střešního výlezu do suti</t>
  </si>
  <si>
    <t>https://podminky.urs.cz/item/CS_URS_2022_02/764002821</t>
  </si>
  <si>
    <t>156228470</t>
  </si>
  <si>
    <t>3*1,2</t>
  </si>
  <si>
    <t>2*0,9</t>
  </si>
  <si>
    <t>0,9</t>
  </si>
  <si>
    <t>-1767616755</t>
  </si>
  <si>
    <t>lemování komínů</t>
  </si>
  <si>
    <t>(0,45*0,5*4)*3</t>
  </si>
  <si>
    <t>58881121</t>
  </si>
  <si>
    <t>14*2</t>
  </si>
  <si>
    <t>-1962952252</t>
  </si>
  <si>
    <t>-1879048388</t>
  </si>
  <si>
    <t>15*7*2</t>
  </si>
  <si>
    <t>-842294303</t>
  </si>
  <si>
    <t>-297237286</t>
  </si>
  <si>
    <t>765131843</t>
  </si>
  <si>
    <t>Příplatek k cenám demontáže skládané azbestocementové krytiny za sklon přes 30°</t>
  </si>
  <si>
    <t>-268973801</t>
  </si>
  <si>
    <t>Demontáž azbestocementové krytiny skládané Příplatek k cenám za sklon přes 30° demontáže krytiny</t>
  </si>
  <si>
    <t>https://podminky.urs.cz/item/CS_URS_2022_02/765131843</t>
  </si>
  <si>
    <t>765131853</t>
  </si>
  <si>
    <t>Příplatek k cenám demontáže hřebene nebo nároží skládané azbestocementové krytiny za sklon přes 30°</t>
  </si>
  <si>
    <t>175972403</t>
  </si>
  <si>
    <t>Demontáž azbestocementové krytiny skládané Příplatek k cenám za sklon přes 30° demontáže hřebene nebo nároží</t>
  </si>
  <si>
    <t>https://podminky.urs.cz/item/CS_URS_2022_02/765131853</t>
  </si>
  <si>
    <t>-860760742</t>
  </si>
  <si>
    <t>východní štít</t>
  </si>
  <si>
    <t>(7,3*3)/2</t>
  </si>
  <si>
    <t>-1312520367</t>
  </si>
  <si>
    <t>vnitřní prostor odhad, přízemí, patro</t>
  </si>
  <si>
    <t>11,9*6,7*2</t>
  </si>
  <si>
    <t>-400571920</t>
  </si>
  <si>
    <t>-1715784323</t>
  </si>
  <si>
    <t>100</t>
  </si>
  <si>
    <t>-597080350</t>
  </si>
  <si>
    <t>753796487</t>
  </si>
  <si>
    <t>-1018190487</t>
  </si>
  <si>
    <t>999000023</t>
  </si>
  <si>
    <t>Zajištění studny</t>
  </si>
  <si>
    <t>-795476802</t>
  </si>
  <si>
    <t>1708613882</t>
  </si>
  <si>
    <t>-1663674181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</si>
</sst>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006115" TargetMode="External" /><Relationship Id="rId2" Type="http://schemas.openxmlformats.org/officeDocument/2006/relationships/hyperlink" Target="https://podminky.urs.cz/item/CS_URS_2022_02/181111131" TargetMode="External" /><Relationship Id="rId3" Type="http://schemas.openxmlformats.org/officeDocument/2006/relationships/hyperlink" Target="https://podminky.urs.cz/item/CS_URS_2022_02/181411121" TargetMode="External" /><Relationship Id="rId4" Type="http://schemas.openxmlformats.org/officeDocument/2006/relationships/hyperlink" Target="https://podminky.urs.cz/item/CS_URS_2022_02/619996135" TargetMode="External" /><Relationship Id="rId5" Type="http://schemas.openxmlformats.org/officeDocument/2006/relationships/hyperlink" Target="https://podminky.urs.cz/item/CS_URS_2022_02/961044111" TargetMode="External" /><Relationship Id="rId6" Type="http://schemas.openxmlformats.org/officeDocument/2006/relationships/hyperlink" Target="https://podminky.urs.cz/item/CS_URS_2022_02/962032241" TargetMode="External" /><Relationship Id="rId7" Type="http://schemas.openxmlformats.org/officeDocument/2006/relationships/hyperlink" Target="https://podminky.urs.cz/item/CS_URS_2022_02/963042819" TargetMode="External" /><Relationship Id="rId8" Type="http://schemas.openxmlformats.org/officeDocument/2006/relationships/hyperlink" Target="https://podminky.urs.cz/item/CS_URS_2022_02/963051113" TargetMode="External" /><Relationship Id="rId9" Type="http://schemas.openxmlformats.org/officeDocument/2006/relationships/hyperlink" Target="https://podminky.urs.cz/item/CS_URS_2022_02/981011111" TargetMode="External" /><Relationship Id="rId10" Type="http://schemas.openxmlformats.org/officeDocument/2006/relationships/hyperlink" Target="https://podminky.urs.cz/item/CS_URS_2022_02/981011112" TargetMode="External" /><Relationship Id="rId11" Type="http://schemas.openxmlformats.org/officeDocument/2006/relationships/hyperlink" Target="https://podminky.urs.cz/item/CS_URS_2022_02/997006002" TargetMode="External" /><Relationship Id="rId12" Type="http://schemas.openxmlformats.org/officeDocument/2006/relationships/hyperlink" Target="https://podminky.urs.cz/item/CS_URS_2022_02/997006004" TargetMode="External" /><Relationship Id="rId13" Type="http://schemas.openxmlformats.org/officeDocument/2006/relationships/hyperlink" Target="https://podminky.urs.cz/item/CS_URS_2022_02/997006511" TargetMode="External" /><Relationship Id="rId14" Type="http://schemas.openxmlformats.org/officeDocument/2006/relationships/hyperlink" Target="https://podminky.urs.cz/item/CS_URS_2022_02/997006512" TargetMode="External" /><Relationship Id="rId15" Type="http://schemas.openxmlformats.org/officeDocument/2006/relationships/hyperlink" Target="https://podminky.urs.cz/item/CS_URS_2022_02/997006519" TargetMode="External" /><Relationship Id="rId16" Type="http://schemas.openxmlformats.org/officeDocument/2006/relationships/hyperlink" Target="https://podminky.urs.cz/item/CS_URS_2022_02/997013001" TargetMode="External" /><Relationship Id="rId17" Type="http://schemas.openxmlformats.org/officeDocument/2006/relationships/hyperlink" Target="https://podminky.urs.cz/item/CS_URS_2022_02/997013601" TargetMode="External" /><Relationship Id="rId18" Type="http://schemas.openxmlformats.org/officeDocument/2006/relationships/hyperlink" Target="https://podminky.urs.cz/item/CS_URS_2022_02/997013603" TargetMode="External" /><Relationship Id="rId19" Type="http://schemas.openxmlformats.org/officeDocument/2006/relationships/hyperlink" Target="https://podminky.urs.cz/item/CS_URS_2022_02/997013655" TargetMode="External" /><Relationship Id="rId20" Type="http://schemas.openxmlformats.org/officeDocument/2006/relationships/hyperlink" Target="https://podminky.urs.cz/item/CS_URS_2022_02/997013804" TargetMode="External" /><Relationship Id="rId21" Type="http://schemas.openxmlformats.org/officeDocument/2006/relationships/hyperlink" Target="https://podminky.urs.cz/item/CS_URS_2022_02/997013811" TargetMode="External" /><Relationship Id="rId22" Type="http://schemas.openxmlformats.org/officeDocument/2006/relationships/hyperlink" Target="https://podminky.urs.cz/item/CS_URS_2022_02/997013814" TargetMode="External" /><Relationship Id="rId23" Type="http://schemas.openxmlformats.org/officeDocument/2006/relationships/hyperlink" Target="https://podminky.urs.cz/item/CS_URS_2022_02/997013821" TargetMode="External" /><Relationship Id="rId24" Type="http://schemas.openxmlformats.org/officeDocument/2006/relationships/hyperlink" Target="https://podminky.urs.cz/item/CS_URS_2021_01/712300833" TargetMode="External" /><Relationship Id="rId25" Type="http://schemas.openxmlformats.org/officeDocument/2006/relationships/hyperlink" Target="https://podminky.urs.cz/item/CS_URS_2022_02/762331811" TargetMode="External" /><Relationship Id="rId26" Type="http://schemas.openxmlformats.org/officeDocument/2006/relationships/hyperlink" Target="https://podminky.urs.cz/item/CS_URS_2022_02/762341811" TargetMode="External" /><Relationship Id="rId27" Type="http://schemas.openxmlformats.org/officeDocument/2006/relationships/hyperlink" Target="https://podminky.urs.cz/item/CS_URS_2022_02/762811811" TargetMode="External" /><Relationship Id="rId28" Type="http://schemas.openxmlformats.org/officeDocument/2006/relationships/hyperlink" Target="https://podminky.urs.cz/item/CS_URS_2022_02/764002801" TargetMode="External" /><Relationship Id="rId29" Type="http://schemas.openxmlformats.org/officeDocument/2006/relationships/hyperlink" Target="https://podminky.urs.cz/item/CS_URS_2022_02/764004801" TargetMode="External" /><Relationship Id="rId30" Type="http://schemas.openxmlformats.org/officeDocument/2006/relationships/hyperlink" Target="https://podminky.urs.cz/item/CS_URS_2022_02/764004861" TargetMode="External" /><Relationship Id="rId31" Type="http://schemas.openxmlformats.org/officeDocument/2006/relationships/hyperlink" Target="https://podminky.urs.cz/item/CS_URS_2022_02/765131803" TargetMode="External" /><Relationship Id="rId32" Type="http://schemas.openxmlformats.org/officeDocument/2006/relationships/hyperlink" Target="https://podminky.urs.cz/item/CS_URS_2022_02/765131823" TargetMode="External" /><Relationship Id="rId33" Type="http://schemas.openxmlformats.org/officeDocument/2006/relationships/hyperlink" Target="https://podminky.urs.cz/item/CS_URS_2022_02/767161823" TargetMode="External" /><Relationship Id="rId34" Type="http://schemas.openxmlformats.org/officeDocument/2006/relationships/hyperlink" Target="https://podminky.urs.cz/item/CS_URS_2022_02/767631800" TargetMode="External" /><Relationship Id="rId35" Type="http://schemas.openxmlformats.org/officeDocument/2006/relationships/hyperlink" Target="https://podminky.urs.cz/item/CS_URS_2022_02/776201812" TargetMode="External" /><Relationship Id="rId36" Type="http://schemas.openxmlformats.org/officeDocument/2006/relationships/hyperlink" Target="https://podminky.urs.cz/item/CS_URS_2022_02/787600802" TargetMode="External" /><Relationship Id="rId37" Type="http://schemas.openxmlformats.org/officeDocument/2006/relationships/hyperlink" Target="https://podminky.urs.cz/item/CS_URS_2022_02/030001000" TargetMode="External" /><Relationship Id="rId38" Type="http://schemas.openxmlformats.org/officeDocument/2006/relationships/hyperlink" Target="https://podminky.urs.cz/item/CS_URS_2022_02/062002000" TargetMode="External" /><Relationship Id="rId3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1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174111101" TargetMode="External" /><Relationship Id="rId4" Type="http://schemas.openxmlformats.org/officeDocument/2006/relationships/hyperlink" Target="https://podminky.urs.cz/item/CS_URS_2022_02/181006115" TargetMode="External" /><Relationship Id="rId5" Type="http://schemas.openxmlformats.org/officeDocument/2006/relationships/hyperlink" Target="https://podminky.urs.cz/item/CS_URS_2022_02/181111131" TargetMode="External" /><Relationship Id="rId6" Type="http://schemas.openxmlformats.org/officeDocument/2006/relationships/hyperlink" Target="https://podminky.urs.cz/item/CS_URS_2022_02/181411121" TargetMode="External" /><Relationship Id="rId7" Type="http://schemas.openxmlformats.org/officeDocument/2006/relationships/hyperlink" Target="https://podminky.urs.cz/item/CS_URS_2022_02/941311111" TargetMode="External" /><Relationship Id="rId8" Type="http://schemas.openxmlformats.org/officeDocument/2006/relationships/hyperlink" Target="https://podminky.urs.cz/item/CS_URS_2022_02/941211211" TargetMode="External" /><Relationship Id="rId9" Type="http://schemas.openxmlformats.org/officeDocument/2006/relationships/hyperlink" Target="https://podminky.urs.cz/item/CS_URS_2022_02/941311811" TargetMode="External" /><Relationship Id="rId10" Type="http://schemas.openxmlformats.org/officeDocument/2006/relationships/hyperlink" Target="https://podminky.urs.cz/item/CS_URS_2022_02/962032631" TargetMode="External" /><Relationship Id="rId11" Type="http://schemas.openxmlformats.org/officeDocument/2006/relationships/hyperlink" Target="https://podminky.urs.cz/item/CS_URS_2022_02/968062375" TargetMode="External" /><Relationship Id="rId12" Type="http://schemas.openxmlformats.org/officeDocument/2006/relationships/hyperlink" Target="https://podminky.urs.cz/item/CS_URS_2022_02/968062376" TargetMode="External" /><Relationship Id="rId13" Type="http://schemas.openxmlformats.org/officeDocument/2006/relationships/hyperlink" Target="https://podminky.urs.cz/item/CS_URS_2022_02/981011111" TargetMode="External" /><Relationship Id="rId14" Type="http://schemas.openxmlformats.org/officeDocument/2006/relationships/hyperlink" Target="https://podminky.urs.cz/item/CS_URS_2022_02/981011313" TargetMode="External" /><Relationship Id="rId15" Type="http://schemas.openxmlformats.org/officeDocument/2006/relationships/hyperlink" Target="https://podminky.urs.cz/item/CS_URS_2022_02/997006002" TargetMode="External" /><Relationship Id="rId16" Type="http://schemas.openxmlformats.org/officeDocument/2006/relationships/hyperlink" Target="https://podminky.urs.cz/item/CS_URS_2022_02/997006004" TargetMode="External" /><Relationship Id="rId17" Type="http://schemas.openxmlformats.org/officeDocument/2006/relationships/hyperlink" Target="https://podminky.urs.cz/item/CS_URS_2022_02/997006511" TargetMode="External" /><Relationship Id="rId18" Type="http://schemas.openxmlformats.org/officeDocument/2006/relationships/hyperlink" Target="https://podminky.urs.cz/item/CS_URS_2022_02/997006519" TargetMode="External" /><Relationship Id="rId19" Type="http://schemas.openxmlformats.org/officeDocument/2006/relationships/hyperlink" Target="https://podminky.urs.cz/item/CS_URS_2022_02/997013603" TargetMode="External" /><Relationship Id="rId20" Type="http://schemas.openxmlformats.org/officeDocument/2006/relationships/hyperlink" Target="https://podminky.urs.cz/item/CS_URS_2022_02/997013635" TargetMode="External" /><Relationship Id="rId21" Type="http://schemas.openxmlformats.org/officeDocument/2006/relationships/hyperlink" Target="https://podminky.urs.cz/item/CS_URS_2022_02/997013804" TargetMode="External" /><Relationship Id="rId22" Type="http://schemas.openxmlformats.org/officeDocument/2006/relationships/hyperlink" Target="https://podminky.urs.cz/item/CS_URS_2022_02/997013811" TargetMode="External" /><Relationship Id="rId23" Type="http://schemas.openxmlformats.org/officeDocument/2006/relationships/hyperlink" Target="https://podminky.urs.cz/item/CS_URS_2022_02/997013814" TargetMode="External" /><Relationship Id="rId24" Type="http://schemas.openxmlformats.org/officeDocument/2006/relationships/hyperlink" Target="https://podminky.urs.cz/item/CS_URS_2022_02/997013821" TargetMode="External" /><Relationship Id="rId25" Type="http://schemas.openxmlformats.org/officeDocument/2006/relationships/hyperlink" Target="https://podminky.urs.cz/item/CS_URS_2022_02/725110811" TargetMode="External" /><Relationship Id="rId26" Type="http://schemas.openxmlformats.org/officeDocument/2006/relationships/hyperlink" Target="https://podminky.urs.cz/item/CS_URS_2022_02/725210821" TargetMode="External" /><Relationship Id="rId27" Type="http://schemas.openxmlformats.org/officeDocument/2006/relationships/hyperlink" Target="https://podminky.urs.cz/item/CS_URS_2022_02/725220832" TargetMode="External" /><Relationship Id="rId28" Type="http://schemas.openxmlformats.org/officeDocument/2006/relationships/hyperlink" Target="https://podminky.urs.cz/item/CS_URS_2022_02/741211827" TargetMode="External" /><Relationship Id="rId29" Type="http://schemas.openxmlformats.org/officeDocument/2006/relationships/hyperlink" Target="https://podminky.urs.cz/item/CS_URS_2022_02/741213813" TargetMode="External" /><Relationship Id="rId30" Type="http://schemas.openxmlformats.org/officeDocument/2006/relationships/hyperlink" Target="https://podminky.urs.cz/item/CS_URS_2022_02/762331812" TargetMode="External" /><Relationship Id="rId31" Type="http://schemas.openxmlformats.org/officeDocument/2006/relationships/hyperlink" Target="https://podminky.urs.cz/item/CS_URS_2022_02/762341811" TargetMode="External" /><Relationship Id="rId32" Type="http://schemas.openxmlformats.org/officeDocument/2006/relationships/hyperlink" Target="https://podminky.urs.cz/item/CS_URS_2022_02/762811811" TargetMode="External" /><Relationship Id="rId33" Type="http://schemas.openxmlformats.org/officeDocument/2006/relationships/hyperlink" Target="https://podminky.urs.cz/item/CS_URS_2022_02/762822820" TargetMode="External" /><Relationship Id="rId34" Type="http://schemas.openxmlformats.org/officeDocument/2006/relationships/hyperlink" Target="https://podminky.urs.cz/item/CS_URS_2022_02/762841811" TargetMode="External" /><Relationship Id="rId35" Type="http://schemas.openxmlformats.org/officeDocument/2006/relationships/hyperlink" Target="https://podminky.urs.cz/item/CS_URS_2022_02/764001821" TargetMode="External" /><Relationship Id="rId36" Type="http://schemas.openxmlformats.org/officeDocument/2006/relationships/hyperlink" Target="https://podminky.urs.cz/item/CS_URS_2022_02/764002801" TargetMode="External" /><Relationship Id="rId37" Type="http://schemas.openxmlformats.org/officeDocument/2006/relationships/hyperlink" Target="https://podminky.urs.cz/item/CS_URS_2022_02/764002821" TargetMode="External" /><Relationship Id="rId38" Type="http://schemas.openxmlformats.org/officeDocument/2006/relationships/hyperlink" Target="https://podminky.urs.cz/item/CS_URS_2022_02/764002851" TargetMode="External" /><Relationship Id="rId39" Type="http://schemas.openxmlformats.org/officeDocument/2006/relationships/hyperlink" Target="https://podminky.urs.cz/item/CS_URS_2022_02/764002881" TargetMode="External" /><Relationship Id="rId40" Type="http://schemas.openxmlformats.org/officeDocument/2006/relationships/hyperlink" Target="https://podminky.urs.cz/item/CS_URS_2022_02/764004801" TargetMode="External" /><Relationship Id="rId41" Type="http://schemas.openxmlformats.org/officeDocument/2006/relationships/hyperlink" Target="https://podminky.urs.cz/item/CS_URS_2022_02/764004861" TargetMode="External" /><Relationship Id="rId42" Type="http://schemas.openxmlformats.org/officeDocument/2006/relationships/hyperlink" Target="https://podminky.urs.cz/item/CS_URS_2022_02/765131803" TargetMode="External" /><Relationship Id="rId43" Type="http://schemas.openxmlformats.org/officeDocument/2006/relationships/hyperlink" Target="https://podminky.urs.cz/item/CS_URS_2022_02/765131823" TargetMode="External" /><Relationship Id="rId44" Type="http://schemas.openxmlformats.org/officeDocument/2006/relationships/hyperlink" Target="https://podminky.urs.cz/item/CS_URS_2022_02/765131843" TargetMode="External" /><Relationship Id="rId45" Type="http://schemas.openxmlformats.org/officeDocument/2006/relationships/hyperlink" Target="https://podminky.urs.cz/item/CS_URS_2022_02/765131853" TargetMode="External" /><Relationship Id="rId46" Type="http://schemas.openxmlformats.org/officeDocument/2006/relationships/hyperlink" Target="https://podminky.urs.cz/item/CS_URS_2022_02/766411821" TargetMode="External" /><Relationship Id="rId47" Type="http://schemas.openxmlformats.org/officeDocument/2006/relationships/hyperlink" Target="https://podminky.urs.cz/item/CS_URS_2022_02/776201812" TargetMode="External" /><Relationship Id="rId48" Type="http://schemas.openxmlformats.org/officeDocument/2006/relationships/hyperlink" Target="https://podminky.urs.cz/item/CS_URS_2022_02/787600802" TargetMode="External" /><Relationship Id="rId49" Type="http://schemas.openxmlformats.org/officeDocument/2006/relationships/hyperlink" Target="https://podminky.urs.cz/item/CS_URS_2022_02/030001000" TargetMode="External" /><Relationship Id="rId50" Type="http://schemas.openxmlformats.org/officeDocument/2006/relationships/hyperlink" Target="https://podminky.urs.cz/item/CS_URS_2022_02/062002000" TargetMode="External" /><Relationship Id="rId5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174251101" TargetMode="External" /><Relationship Id="rId4" Type="http://schemas.openxmlformats.org/officeDocument/2006/relationships/hyperlink" Target="https://podminky.urs.cz/item/CS_URS_2022_02/181006114" TargetMode="External" /><Relationship Id="rId5" Type="http://schemas.openxmlformats.org/officeDocument/2006/relationships/hyperlink" Target="https://podminky.urs.cz/item/CS_URS_2022_02/181111111" TargetMode="External" /><Relationship Id="rId6" Type="http://schemas.openxmlformats.org/officeDocument/2006/relationships/hyperlink" Target="https://podminky.urs.cz/item/CS_URS_2022_02/961021311" TargetMode="External" /><Relationship Id="rId7" Type="http://schemas.openxmlformats.org/officeDocument/2006/relationships/hyperlink" Target="https://podminky.urs.cz/item/CS_URS_2022_02/966071711" TargetMode="External" /><Relationship Id="rId8" Type="http://schemas.openxmlformats.org/officeDocument/2006/relationships/hyperlink" Target="https://podminky.urs.cz/item/CS_URS_2022_02/966071822" TargetMode="External" /><Relationship Id="rId9" Type="http://schemas.openxmlformats.org/officeDocument/2006/relationships/hyperlink" Target="https://podminky.urs.cz/item/CS_URS_2022_02/966072810" TargetMode="External" /><Relationship Id="rId10" Type="http://schemas.openxmlformats.org/officeDocument/2006/relationships/hyperlink" Target="https://podminky.urs.cz/item/CS_URS_2022_02/981011111" TargetMode="External" /><Relationship Id="rId11" Type="http://schemas.openxmlformats.org/officeDocument/2006/relationships/hyperlink" Target="https://podminky.urs.cz/item/CS_URS_2022_02/981011413" TargetMode="External" /><Relationship Id="rId12" Type="http://schemas.openxmlformats.org/officeDocument/2006/relationships/hyperlink" Target="https://podminky.urs.cz/item/CS_URS_2022_02/997002511" TargetMode="External" /><Relationship Id="rId13" Type="http://schemas.openxmlformats.org/officeDocument/2006/relationships/hyperlink" Target="https://podminky.urs.cz/item/CS_URS_2022_02/997002519" TargetMode="External" /><Relationship Id="rId14" Type="http://schemas.openxmlformats.org/officeDocument/2006/relationships/hyperlink" Target="https://podminky.urs.cz/item/CS_URS_2022_02/997002611" TargetMode="External" /><Relationship Id="rId15" Type="http://schemas.openxmlformats.org/officeDocument/2006/relationships/hyperlink" Target="https://podminky.urs.cz/item/CS_URS_2022_02/997013871" TargetMode="External" /><Relationship Id="rId16" Type="http://schemas.openxmlformats.org/officeDocument/2006/relationships/hyperlink" Target="https://podminky.urs.cz/item/CS_URS_2022_02/997013811" TargetMode="External" /><Relationship Id="rId17" Type="http://schemas.openxmlformats.org/officeDocument/2006/relationships/hyperlink" Target="https://podminky.urs.cz/item/CS_URS_2022_02/997013814" TargetMode="External" /><Relationship Id="rId18" Type="http://schemas.openxmlformats.org/officeDocument/2006/relationships/hyperlink" Target="https://podminky.urs.cz/item/CS_URS_2022_02/997013821" TargetMode="External" /><Relationship Id="rId19" Type="http://schemas.openxmlformats.org/officeDocument/2006/relationships/hyperlink" Target="https://podminky.urs.cz/item/CS_URS_2022_02/997241521" TargetMode="External" /><Relationship Id="rId20" Type="http://schemas.openxmlformats.org/officeDocument/2006/relationships/hyperlink" Target="https://podminky.urs.cz/item/CS_URS_2022_02/997241535" TargetMode="External" /><Relationship Id="rId21" Type="http://schemas.openxmlformats.org/officeDocument/2006/relationships/hyperlink" Target="https://podminky.urs.cz/item/CS_URS_2022_02/712440832" TargetMode="External" /><Relationship Id="rId22" Type="http://schemas.openxmlformats.org/officeDocument/2006/relationships/hyperlink" Target="https://podminky.urs.cz/item/CS_URS_2022_02/762331812" TargetMode="External" /><Relationship Id="rId23" Type="http://schemas.openxmlformats.org/officeDocument/2006/relationships/hyperlink" Target="https://podminky.urs.cz/item/CS_URS_2022_02/762341811" TargetMode="External" /><Relationship Id="rId24" Type="http://schemas.openxmlformats.org/officeDocument/2006/relationships/hyperlink" Target="https://podminky.urs.cz/item/CS_URS_2022_02/764004801" TargetMode="External" /><Relationship Id="rId25" Type="http://schemas.openxmlformats.org/officeDocument/2006/relationships/hyperlink" Target="https://podminky.urs.cz/item/CS_URS_2022_02/764004861" TargetMode="External" /><Relationship Id="rId26" Type="http://schemas.openxmlformats.org/officeDocument/2006/relationships/hyperlink" Target="https://podminky.urs.cz/item/CS_URS_2022_02/765131801" TargetMode="External" /><Relationship Id="rId27" Type="http://schemas.openxmlformats.org/officeDocument/2006/relationships/hyperlink" Target="https://podminky.urs.cz/item/CS_URS_2022_02/76513184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67151103" TargetMode="External" /><Relationship Id="rId2" Type="http://schemas.openxmlformats.org/officeDocument/2006/relationships/hyperlink" Target="https://podminky.urs.cz/item/CS_URS_2022_02/962032631" TargetMode="External" /><Relationship Id="rId3" Type="http://schemas.openxmlformats.org/officeDocument/2006/relationships/hyperlink" Target="https://podminky.urs.cz/item/CS_URS_2022_02/968062355" TargetMode="External" /><Relationship Id="rId4" Type="http://schemas.openxmlformats.org/officeDocument/2006/relationships/hyperlink" Target="https://podminky.urs.cz/item/CS_URS_2022_02/968062455" TargetMode="External" /><Relationship Id="rId5" Type="http://schemas.openxmlformats.org/officeDocument/2006/relationships/hyperlink" Target="https://podminky.urs.cz/item/CS_URS_2022_02/981011414" TargetMode="External" /><Relationship Id="rId6" Type="http://schemas.openxmlformats.org/officeDocument/2006/relationships/hyperlink" Target="https://podminky.urs.cz/item/CS_URS_2022_02/997006002" TargetMode="External" /><Relationship Id="rId7" Type="http://schemas.openxmlformats.org/officeDocument/2006/relationships/hyperlink" Target="https://podminky.urs.cz/item/CS_URS_2022_02/997013501" TargetMode="External" /><Relationship Id="rId8" Type="http://schemas.openxmlformats.org/officeDocument/2006/relationships/hyperlink" Target="https://podminky.urs.cz/item/CS_URS_2022_02/997013509" TargetMode="External" /><Relationship Id="rId9" Type="http://schemas.openxmlformats.org/officeDocument/2006/relationships/hyperlink" Target="https://podminky.urs.cz/item/CS_URS_2022_02/997013603" TargetMode="External" /><Relationship Id="rId10" Type="http://schemas.openxmlformats.org/officeDocument/2006/relationships/hyperlink" Target="https://podminky.urs.cz/item/CS_URS_2022_02/997013804" TargetMode="External" /><Relationship Id="rId11" Type="http://schemas.openxmlformats.org/officeDocument/2006/relationships/hyperlink" Target="https://podminky.urs.cz/item/CS_URS_2022_02/997013811" TargetMode="External" /><Relationship Id="rId12" Type="http://schemas.openxmlformats.org/officeDocument/2006/relationships/hyperlink" Target="https://podminky.urs.cz/item/CS_URS_2022_02/741211821" TargetMode="External" /><Relationship Id="rId13" Type="http://schemas.openxmlformats.org/officeDocument/2006/relationships/hyperlink" Target="https://podminky.urs.cz/item/CS_URS_2022_02/741211847" TargetMode="External" /><Relationship Id="rId14" Type="http://schemas.openxmlformats.org/officeDocument/2006/relationships/hyperlink" Target="https://podminky.urs.cz/item/CS_URS_2022_02/762331811" TargetMode="External" /><Relationship Id="rId15" Type="http://schemas.openxmlformats.org/officeDocument/2006/relationships/hyperlink" Target="https://podminky.urs.cz/item/CS_URS_2022_02/762341811" TargetMode="External" /><Relationship Id="rId16" Type="http://schemas.openxmlformats.org/officeDocument/2006/relationships/hyperlink" Target="https://podminky.urs.cz/item/CS_URS_2022_02/762841812" TargetMode="External" /><Relationship Id="rId17" Type="http://schemas.openxmlformats.org/officeDocument/2006/relationships/hyperlink" Target="https://podminky.urs.cz/item/CS_URS_2022_02/764001831" TargetMode="External" /><Relationship Id="rId18" Type="http://schemas.openxmlformats.org/officeDocument/2006/relationships/hyperlink" Target="https://podminky.urs.cz/item/CS_URS_2022_02/764001881" TargetMode="External" /><Relationship Id="rId19" Type="http://schemas.openxmlformats.org/officeDocument/2006/relationships/hyperlink" Target="https://podminky.urs.cz/item/CS_URS_2022_02/764002801" TargetMode="External" /><Relationship Id="rId20" Type="http://schemas.openxmlformats.org/officeDocument/2006/relationships/hyperlink" Target="https://podminky.urs.cz/item/CS_URS_2022_02/767161813" TargetMode="External" /><Relationship Id="rId21" Type="http://schemas.openxmlformats.org/officeDocument/2006/relationships/hyperlink" Target="https://podminky.urs.cz/item/CS_URS_2022_02/78760080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81011111" TargetMode="External" /><Relationship Id="rId2" Type="http://schemas.openxmlformats.org/officeDocument/2006/relationships/hyperlink" Target="https://podminky.urs.cz/item/CS_URS_2022_02/997006512" TargetMode="External" /><Relationship Id="rId3" Type="http://schemas.openxmlformats.org/officeDocument/2006/relationships/hyperlink" Target="https://podminky.urs.cz/item/CS_URS_2022_02/997013509" TargetMode="External" /><Relationship Id="rId4" Type="http://schemas.openxmlformats.org/officeDocument/2006/relationships/hyperlink" Target="https://podminky.urs.cz/item/CS_URS_2022_02/997013811" TargetMode="External" /><Relationship Id="rId5" Type="http://schemas.openxmlformats.org/officeDocument/2006/relationships/hyperlink" Target="https://podminky.urs.cz/item/CS_URS_2022_02/997013814" TargetMode="External" /><Relationship Id="rId6" Type="http://schemas.openxmlformats.org/officeDocument/2006/relationships/hyperlink" Target="https://podminky.urs.cz/item/CS_URS_2021_01/712300833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30001000" TargetMode="External" /><Relationship Id="rId2" Type="http://schemas.openxmlformats.org/officeDocument/2006/relationships/hyperlink" Target="https://podminky.urs.cz/item/CS_URS_2022_02/062002000" TargetMode="External" /><Relationship Id="rId3" Type="http://schemas.openxmlformats.org/officeDocument/2006/relationships/hyperlink" Target="https://podminky.urs.cz/item/CS_URS_2022_02/063002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174111101" TargetMode="External" /><Relationship Id="rId4" Type="http://schemas.openxmlformats.org/officeDocument/2006/relationships/hyperlink" Target="https://podminky.urs.cz/item/CS_URS_2022_02/181006115" TargetMode="External" /><Relationship Id="rId5" Type="http://schemas.openxmlformats.org/officeDocument/2006/relationships/hyperlink" Target="https://podminky.urs.cz/item/CS_URS_2022_02/181111131" TargetMode="External" /><Relationship Id="rId6" Type="http://schemas.openxmlformats.org/officeDocument/2006/relationships/hyperlink" Target="https://podminky.urs.cz/item/CS_URS_2022_02/181411121" TargetMode="External" /><Relationship Id="rId7" Type="http://schemas.openxmlformats.org/officeDocument/2006/relationships/hyperlink" Target="https://podminky.urs.cz/item/CS_URS_2022_02/962032631" TargetMode="External" /><Relationship Id="rId8" Type="http://schemas.openxmlformats.org/officeDocument/2006/relationships/hyperlink" Target="https://podminky.urs.cz/item/CS_URS_2022_02/968062244" TargetMode="External" /><Relationship Id="rId9" Type="http://schemas.openxmlformats.org/officeDocument/2006/relationships/hyperlink" Target="https://podminky.urs.cz/item/CS_URS_2022_02/968062246" TargetMode="External" /><Relationship Id="rId10" Type="http://schemas.openxmlformats.org/officeDocument/2006/relationships/hyperlink" Target="https://podminky.urs.cz/item/CS_URS_2022_02/968062247" TargetMode="External" /><Relationship Id="rId11" Type="http://schemas.openxmlformats.org/officeDocument/2006/relationships/hyperlink" Target="https://podminky.urs.cz/item/CS_URS_2022_02/968062355" TargetMode="External" /><Relationship Id="rId12" Type="http://schemas.openxmlformats.org/officeDocument/2006/relationships/hyperlink" Target="https://podminky.urs.cz/item/CS_URS_2022_02/968072245" TargetMode="External" /><Relationship Id="rId13" Type="http://schemas.openxmlformats.org/officeDocument/2006/relationships/hyperlink" Target="https://podminky.urs.cz/item/CS_URS_2022_02/968062245" TargetMode="External" /><Relationship Id="rId14" Type="http://schemas.openxmlformats.org/officeDocument/2006/relationships/hyperlink" Target="https://podminky.urs.cz/item/CS_URS_2022_02/981011414" TargetMode="External" /><Relationship Id="rId15" Type="http://schemas.openxmlformats.org/officeDocument/2006/relationships/hyperlink" Target="https://podminky.urs.cz/item/CS_URS_2022_02/997006002" TargetMode="External" /><Relationship Id="rId16" Type="http://schemas.openxmlformats.org/officeDocument/2006/relationships/hyperlink" Target="https://podminky.urs.cz/item/CS_URS_2022_02/997013501" TargetMode="External" /><Relationship Id="rId17" Type="http://schemas.openxmlformats.org/officeDocument/2006/relationships/hyperlink" Target="https://podminky.urs.cz/item/CS_URS_2022_02/997013509" TargetMode="External" /><Relationship Id="rId18" Type="http://schemas.openxmlformats.org/officeDocument/2006/relationships/hyperlink" Target="https://podminky.urs.cz/item/CS_URS_2022_02/997013603" TargetMode="External" /><Relationship Id="rId19" Type="http://schemas.openxmlformats.org/officeDocument/2006/relationships/hyperlink" Target="https://podminky.urs.cz/item/CS_URS_2022_02/997013607" TargetMode="External" /><Relationship Id="rId20" Type="http://schemas.openxmlformats.org/officeDocument/2006/relationships/hyperlink" Target="https://podminky.urs.cz/item/CS_URS_2022_02/997013609" TargetMode="External" /><Relationship Id="rId21" Type="http://schemas.openxmlformats.org/officeDocument/2006/relationships/hyperlink" Target="https://podminky.urs.cz/item/CS_URS_2022_02/997013804" TargetMode="External" /><Relationship Id="rId22" Type="http://schemas.openxmlformats.org/officeDocument/2006/relationships/hyperlink" Target="https://podminky.urs.cz/item/CS_URS_2022_02/997013811" TargetMode="External" /><Relationship Id="rId23" Type="http://schemas.openxmlformats.org/officeDocument/2006/relationships/hyperlink" Target="https://podminky.urs.cz/item/CS_URS_2022_02/997013814" TargetMode="External" /><Relationship Id="rId24" Type="http://schemas.openxmlformats.org/officeDocument/2006/relationships/hyperlink" Target="https://podminky.urs.cz/item/CS_URS_2021_01/712300833" TargetMode="External" /><Relationship Id="rId25" Type="http://schemas.openxmlformats.org/officeDocument/2006/relationships/hyperlink" Target="https://podminky.urs.cz/item/CS_URS_2022_02/725110811" TargetMode="External" /><Relationship Id="rId26" Type="http://schemas.openxmlformats.org/officeDocument/2006/relationships/hyperlink" Target="https://podminky.urs.cz/item/CS_URS_2022_02/741210833" TargetMode="External" /><Relationship Id="rId27" Type="http://schemas.openxmlformats.org/officeDocument/2006/relationships/hyperlink" Target="https://podminky.urs.cz/item/CS_URS_2022_02/741211813" TargetMode="External" /><Relationship Id="rId28" Type="http://schemas.openxmlformats.org/officeDocument/2006/relationships/hyperlink" Target="https://podminky.urs.cz/item/CS_URS_2022_02/741211821" TargetMode="External" /><Relationship Id="rId29" Type="http://schemas.openxmlformats.org/officeDocument/2006/relationships/hyperlink" Target="https://podminky.urs.cz/item/CS_URS_2022_02/762341811" TargetMode="External" /><Relationship Id="rId30" Type="http://schemas.openxmlformats.org/officeDocument/2006/relationships/hyperlink" Target="https://podminky.urs.cz/item/CS_URS_2022_02/762711810" TargetMode="External" /><Relationship Id="rId31" Type="http://schemas.openxmlformats.org/officeDocument/2006/relationships/hyperlink" Target="https://podminky.urs.cz/item/CS_URS_2022_02/762841812" TargetMode="External" /><Relationship Id="rId32" Type="http://schemas.openxmlformats.org/officeDocument/2006/relationships/hyperlink" Target="https://podminky.urs.cz/item/CS_URS_2022_02/764002801" TargetMode="External" /><Relationship Id="rId33" Type="http://schemas.openxmlformats.org/officeDocument/2006/relationships/hyperlink" Target="https://podminky.urs.cz/item/CS_URS_2022_02/764002851" TargetMode="External" /><Relationship Id="rId34" Type="http://schemas.openxmlformats.org/officeDocument/2006/relationships/hyperlink" Target="https://podminky.urs.cz/item/CS_URS_2022_02/764004801" TargetMode="External" /><Relationship Id="rId35" Type="http://schemas.openxmlformats.org/officeDocument/2006/relationships/hyperlink" Target="https://podminky.urs.cz/item/CS_URS_2022_02/764004861" TargetMode="External" /><Relationship Id="rId36" Type="http://schemas.openxmlformats.org/officeDocument/2006/relationships/hyperlink" Target="https://podminky.urs.cz/item/CS_URS_2022_02/787600802" TargetMode="External" /><Relationship Id="rId37" Type="http://schemas.openxmlformats.org/officeDocument/2006/relationships/hyperlink" Target="https://podminky.urs.cz/item/CS_URS_2022_02/030001000" TargetMode="External" /><Relationship Id="rId38" Type="http://schemas.openxmlformats.org/officeDocument/2006/relationships/hyperlink" Target="https://podminky.urs.cz/item/CS_URS_2022_02/062002000" TargetMode="External" /><Relationship Id="rId3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181006115" TargetMode="External" /><Relationship Id="rId4" Type="http://schemas.openxmlformats.org/officeDocument/2006/relationships/hyperlink" Target="https://podminky.urs.cz/item/CS_URS_2022_02/181111131" TargetMode="External" /><Relationship Id="rId5" Type="http://schemas.openxmlformats.org/officeDocument/2006/relationships/hyperlink" Target="https://podminky.urs.cz/item/CS_URS_2022_02/181411121" TargetMode="External" /><Relationship Id="rId6" Type="http://schemas.openxmlformats.org/officeDocument/2006/relationships/hyperlink" Target="https://podminky.urs.cz/item/CS_URS_2022_02/962032631" TargetMode="External" /><Relationship Id="rId7" Type="http://schemas.openxmlformats.org/officeDocument/2006/relationships/hyperlink" Target="https://podminky.urs.cz/item/CS_URS_2022_02/968062374" TargetMode="External" /><Relationship Id="rId8" Type="http://schemas.openxmlformats.org/officeDocument/2006/relationships/hyperlink" Target="https://podminky.urs.cz/item/CS_URS_2022_02/968062455" TargetMode="External" /><Relationship Id="rId9" Type="http://schemas.openxmlformats.org/officeDocument/2006/relationships/hyperlink" Target="https://podminky.urs.cz/item/CS_URS_2022_02/997002511" TargetMode="External" /><Relationship Id="rId10" Type="http://schemas.openxmlformats.org/officeDocument/2006/relationships/hyperlink" Target="https://podminky.urs.cz/item/CS_URS_2022_02/997002519" TargetMode="External" /><Relationship Id="rId11" Type="http://schemas.openxmlformats.org/officeDocument/2006/relationships/hyperlink" Target="https://podminky.urs.cz/item/CS_URS_2022_02/997002611" TargetMode="External" /><Relationship Id="rId12" Type="http://schemas.openxmlformats.org/officeDocument/2006/relationships/hyperlink" Target="https://podminky.urs.cz/item/CS_URS_2022_02/997006002" TargetMode="External" /><Relationship Id="rId13" Type="http://schemas.openxmlformats.org/officeDocument/2006/relationships/hyperlink" Target="https://podminky.urs.cz/item/CS_URS_2022_02/997006512" TargetMode="External" /><Relationship Id="rId14" Type="http://schemas.openxmlformats.org/officeDocument/2006/relationships/hyperlink" Target="https://podminky.urs.cz/item/CS_URS_2022_02/997013603" TargetMode="External" /><Relationship Id="rId15" Type="http://schemas.openxmlformats.org/officeDocument/2006/relationships/hyperlink" Target="https://podminky.urs.cz/item/CS_URS_2022_02/997013804" TargetMode="External" /><Relationship Id="rId16" Type="http://schemas.openxmlformats.org/officeDocument/2006/relationships/hyperlink" Target="https://podminky.urs.cz/item/CS_URS_2022_02/997013811" TargetMode="External" /><Relationship Id="rId17" Type="http://schemas.openxmlformats.org/officeDocument/2006/relationships/hyperlink" Target="https://podminky.urs.cz/item/CS_URS_2022_02/997013814" TargetMode="External" /><Relationship Id="rId18" Type="http://schemas.openxmlformats.org/officeDocument/2006/relationships/hyperlink" Target="https://podminky.urs.cz/item/CS_URS_2022_02/981011111" TargetMode="External" /><Relationship Id="rId19" Type="http://schemas.openxmlformats.org/officeDocument/2006/relationships/hyperlink" Target="https://podminky.urs.cz/item/CS_URS_2022_02/981011414" TargetMode="External" /><Relationship Id="rId20" Type="http://schemas.openxmlformats.org/officeDocument/2006/relationships/hyperlink" Target="https://podminky.urs.cz/item/CS_URS_2021_01/712300833" TargetMode="External" /><Relationship Id="rId21" Type="http://schemas.openxmlformats.org/officeDocument/2006/relationships/hyperlink" Target="https://podminky.urs.cz/item/CS_URS_2021_01/712400831" TargetMode="External" /><Relationship Id="rId22" Type="http://schemas.openxmlformats.org/officeDocument/2006/relationships/hyperlink" Target="https://podminky.urs.cz/item/CS_URS_2022_02/762331811" TargetMode="External" /><Relationship Id="rId23" Type="http://schemas.openxmlformats.org/officeDocument/2006/relationships/hyperlink" Target="https://podminky.urs.cz/item/CS_URS_2022_02/762341811" TargetMode="External" /><Relationship Id="rId24" Type="http://schemas.openxmlformats.org/officeDocument/2006/relationships/hyperlink" Target="https://podminky.urs.cz/item/CS_URS_2022_02/762811811" TargetMode="External" /><Relationship Id="rId25" Type="http://schemas.openxmlformats.org/officeDocument/2006/relationships/hyperlink" Target="https://podminky.urs.cz/item/CS_URS_2022_02/764001821" TargetMode="External" /><Relationship Id="rId26" Type="http://schemas.openxmlformats.org/officeDocument/2006/relationships/hyperlink" Target="https://podminky.urs.cz/item/CS_URS_2022_02/764002801" TargetMode="External" /><Relationship Id="rId27" Type="http://schemas.openxmlformats.org/officeDocument/2006/relationships/hyperlink" Target="https://podminky.urs.cz/item/CS_URS_2022_02/764002851" TargetMode="External" /><Relationship Id="rId28" Type="http://schemas.openxmlformats.org/officeDocument/2006/relationships/hyperlink" Target="https://podminky.urs.cz/item/CS_URS_2022_02/764004801" TargetMode="External" /><Relationship Id="rId29" Type="http://schemas.openxmlformats.org/officeDocument/2006/relationships/hyperlink" Target="https://podminky.urs.cz/item/CS_URS_2022_02/766411821" TargetMode="External" /><Relationship Id="rId30" Type="http://schemas.openxmlformats.org/officeDocument/2006/relationships/hyperlink" Target="https://podminky.urs.cz/item/CS_URS_2022_02/766411822" TargetMode="External" /><Relationship Id="rId31" Type="http://schemas.openxmlformats.org/officeDocument/2006/relationships/hyperlink" Target="https://podminky.urs.cz/item/CS_URS_2022_02/776201811" TargetMode="External" /><Relationship Id="rId32" Type="http://schemas.openxmlformats.org/officeDocument/2006/relationships/hyperlink" Target="https://podminky.urs.cz/item/CS_URS_2022_02/787600802" TargetMode="External" /><Relationship Id="rId33" Type="http://schemas.openxmlformats.org/officeDocument/2006/relationships/hyperlink" Target="https://podminky.urs.cz/item/CS_URS_2022_02/030001000" TargetMode="External" /><Relationship Id="rId34" Type="http://schemas.openxmlformats.org/officeDocument/2006/relationships/hyperlink" Target="https://podminky.urs.cz/item/CS_URS_2022_02/062002000" TargetMode="External" /><Relationship Id="rId3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1" TargetMode="External" /><Relationship Id="rId2" Type="http://schemas.openxmlformats.org/officeDocument/2006/relationships/hyperlink" Target="https://podminky.urs.cz/item/CS_URS_2022_02/162301501" TargetMode="External" /><Relationship Id="rId3" Type="http://schemas.openxmlformats.org/officeDocument/2006/relationships/hyperlink" Target="https://podminky.urs.cz/item/CS_URS_2022_02/174111101" TargetMode="External" /><Relationship Id="rId4" Type="http://schemas.openxmlformats.org/officeDocument/2006/relationships/hyperlink" Target="https://podminky.urs.cz/item/CS_URS_2022_02/181006115" TargetMode="External" /><Relationship Id="rId5" Type="http://schemas.openxmlformats.org/officeDocument/2006/relationships/hyperlink" Target="https://podminky.urs.cz/item/CS_URS_2022_02/181111131" TargetMode="External" /><Relationship Id="rId6" Type="http://schemas.openxmlformats.org/officeDocument/2006/relationships/hyperlink" Target="https://podminky.urs.cz/item/CS_URS_2022_02/181411121" TargetMode="External" /><Relationship Id="rId7" Type="http://schemas.openxmlformats.org/officeDocument/2006/relationships/hyperlink" Target="https://podminky.urs.cz/item/CS_URS_2022_02/962032631" TargetMode="External" /><Relationship Id="rId8" Type="http://schemas.openxmlformats.org/officeDocument/2006/relationships/hyperlink" Target="https://podminky.urs.cz/item/CS_URS_2022_02/968062374" TargetMode="External" /><Relationship Id="rId9" Type="http://schemas.openxmlformats.org/officeDocument/2006/relationships/hyperlink" Target="https://podminky.urs.cz/item/CS_URS_2022_02/968062455" TargetMode="External" /><Relationship Id="rId10" Type="http://schemas.openxmlformats.org/officeDocument/2006/relationships/hyperlink" Target="https://podminky.urs.cz/item/CS_URS_2022_02/981011111" TargetMode="External" /><Relationship Id="rId11" Type="http://schemas.openxmlformats.org/officeDocument/2006/relationships/hyperlink" Target="https://podminky.urs.cz/item/CS_URS_2022_02/981011414" TargetMode="External" /><Relationship Id="rId12" Type="http://schemas.openxmlformats.org/officeDocument/2006/relationships/hyperlink" Target="https://podminky.urs.cz/item/CS_URS_2022_02/997002511" TargetMode="External" /><Relationship Id="rId13" Type="http://schemas.openxmlformats.org/officeDocument/2006/relationships/hyperlink" Target="https://podminky.urs.cz/item/CS_URS_2022_02/997002611" TargetMode="External" /><Relationship Id="rId14" Type="http://schemas.openxmlformats.org/officeDocument/2006/relationships/hyperlink" Target="https://podminky.urs.cz/item/CS_URS_2022_02/997006002" TargetMode="External" /><Relationship Id="rId15" Type="http://schemas.openxmlformats.org/officeDocument/2006/relationships/hyperlink" Target="https://podminky.urs.cz/item/CS_URS_2022_02/997006519" TargetMode="External" /><Relationship Id="rId16" Type="http://schemas.openxmlformats.org/officeDocument/2006/relationships/hyperlink" Target="https://podminky.urs.cz/item/CS_URS_2022_02/997013603" TargetMode="External" /><Relationship Id="rId17" Type="http://schemas.openxmlformats.org/officeDocument/2006/relationships/hyperlink" Target="https://podminky.urs.cz/item/CS_URS_2022_02/997013804" TargetMode="External" /><Relationship Id="rId18" Type="http://schemas.openxmlformats.org/officeDocument/2006/relationships/hyperlink" Target="https://podminky.urs.cz/item/CS_URS_2022_02/997013811" TargetMode="External" /><Relationship Id="rId19" Type="http://schemas.openxmlformats.org/officeDocument/2006/relationships/hyperlink" Target="https://podminky.urs.cz/item/CS_URS_2022_02/997013814" TargetMode="External" /><Relationship Id="rId20" Type="http://schemas.openxmlformats.org/officeDocument/2006/relationships/hyperlink" Target="https://podminky.urs.cz/item/CS_URS_2022_02/998011001" TargetMode="External" /><Relationship Id="rId21" Type="http://schemas.openxmlformats.org/officeDocument/2006/relationships/hyperlink" Target="https://podminky.urs.cz/item/CS_URS_2021_01/712400832" TargetMode="External" /><Relationship Id="rId22" Type="http://schemas.openxmlformats.org/officeDocument/2006/relationships/hyperlink" Target="https://podminky.urs.cz/item/CS_URS_2022_02/762331811" TargetMode="External" /><Relationship Id="rId23" Type="http://schemas.openxmlformats.org/officeDocument/2006/relationships/hyperlink" Target="https://podminky.urs.cz/item/CS_URS_2022_02/762341811" TargetMode="External" /><Relationship Id="rId24" Type="http://schemas.openxmlformats.org/officeDocument/2006/relationships/hyperlink" Target="https://podminky.urs.cz/item/CS_URS_2022_02/762811811" TargetMode="External" /><Relationship Id="rId25" Type="http://schemas.openxmlformats.org/officeDocument/2006/relationships/hyperlink" Target="https://podminky.urs.cz/item/CS_URS_2022_02/764002801" TargetMode="External" /><Relationship Id="rId26" Type="http://schemas.openxmlformats.org/officeDocument/2006/relationships/hyperlink" Target="https://podminky.urs.cz/item/CS_URS_2022_02/764002851" TargetMode="External" /><Relationship Id="rId27" Type="http://schemas.openxmlformats.org/officeDocument/2006/relationships/hyperlink" Target="https://podminky.urs.cz/item/CS_URS_2022_02/764004801" TargetMode="External" /><Relationship Id="rId28" Type="http://schemas.openxmlformats.org/officeDocument/2006/relationships/hyperlink" Target="https://podminky.urs.cz/item/CS_URS_2022_02/764004861" TargetMode="External" /><Relationship Id="rId29" Type="http://schemas.openxmlformats.org/officeDocument/2006/relationships/hyperlink" Target="https://podminky.urs.cz/item/CS_URS_2022_02/766411821" TargetMode="External" /><Relationship Id="rId30" Type="http://schemas.openxmlformats.org/officeDocument/2006/relationships/hyperlink" Target="https://podminky.urs.cz/item/CS_URS_2022_02/766411822" TargetMode="External" /><Relationship Id="rId31" Type="http://schemas.openxmlformats.org/officeDocument/2006/relationships/hyperlink" Target="https://podminky.urs.cz/item/CS_URS_2022_02/776201811" TargetMode="External" /><Relationship Id="rId32" Type="http://schemas.openxmlformats.org/officeDocument/2006/relationships/hyperlink" Target="https://podminky.urs.cz/item/CS_URS_2022_02/787600802" TargetMode="External" /><Relationship Id="rId33" Type="http://schemas.openxmlformats.org/officeDocument/2006/relationships/hyperlink" Target="https://podminky.urs.cz/item/CS_URS_2022_02/030001000" TargetMode="External" /><Relationship Id="rId34" Type="http://schemas.openxmlformats.org/officeDocument/2006/relationships/hyperlink" Target="https://podminky.urs.cz/item/CS_URS_2022_02/062002000" TargetMode="External" /><Relationship Id="rId3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101" TargetMode="External" /><Relationship Id="rId2" Type="http://schemas.openxmlformats.org/officeDocument/2006/relationships/hyperlink" Target="https://podminky.urs.cz/item/CS_URS_2022_02/167151123" TargetMode="External" /><Relationship Id="rId3" Type="http://schemas.openxmlformats.org/officeDocument/2006/relationships/hyperlink" Target="https://podminky.urs.cz/item/CS_URS_2022_02/174111101" TargetMode="External" /><Relationship Id="rId4" Type="http://schemas.openxmlformats.org/officeDocument/2006/relationships/hyperlink" Target="https://podminky.urs.cz/item/CS_URS_2022_02/181006115" TargetMode="External" /><Relationship Id="rId5" Type="http://schemas.openxmlformats.org/officeDocument/2006/relationships/hyperlink" Target="https://podminky.urs.cz/item/CS_URS_2022_02/181111131" TargetMode="External" /><Relationship Id="rId6" Type="http://schemas.openxmlformats.org/officeDocument/2006/relationships/hyperlink" Target="https://podminky.urs.cz/item/CS_URS_2022_02/961021311" TargetMode="External" /><Relationship Id="rId7" Type="http://schemas.openxmlformats.org/officeDocument/2006/relationships/hyperlink" Target="https://podminky.urs.cz/item/CS_URS_2022_02/966062111" TargetMode="External" /><Relationship Id="rId8" Type="http://schemas.openxmlformats.org/officeDocument/2006/relationships/hyperlink" Target="https://podminky.urs.cz/item/CS_URS_2022_02/966071711" TargetMode="External" /><Relationship Id="rId9" Type="http://schemas.openxmlformats.org/officeDocument/2006/relationships/hyperlink" Target="https://podminky.urs.cz/item/CS_URS_2022_02/963042819" TargetMode="External" /><Relationship Id="rId10" Type="http://schemas.openxmlformats.org/officeDocument/2006/relationships/hyperlink" Target="https://podminky.urs.cz/item/CS_URS_2022_02/966071822" TargetMode="External" /><Relationship Id="rId11" Type="http://schemas.openxmlformats.org/officeDocument/2006/relationships/hyperlink" Target="https://podminky.urs.cz/item/CS_URS_2022_02/968062244" TargetMode="External" /><Relationship Id="rId12" Type="http://schemas.openxmlformats.org/officeDocument/2006/relationships/hyperlink" Target="https://podminky.urs.cz/item/CS_URS_2022_02/968062355" TargetMode="External" /><Relationship Id="rId13" Type="http://schemas.openxmlformats.org/officeDocument/2006/relationships/hyperlink" Target="https://podminky.urs.cz/item/CS_URS_2022_02/962032631" TargetMode="External" /><Relationship Id="rId14" Type="http://schemas.openxmlformats.org/officeDocument/2006/relationships/hyperlink" Target="https://podminky.urs.cz/item/CS_URS_2022_02/981011111" TargetMode="External" /><Relationship Id="rId15" Type="http://schemas.openxmlformats.org/officeDocument/2006/relationships/hyperlink" Target="https://podminky.urs.cz/item/CS_URS_2022_02/981011414" TargetMode="External" /><Relationship Id="rId16" Type="http://schemas.openxmlformats.org/officeDocument/2006/relationships/hyperlink" Target="https://podminky.urs.cz/item/CS_URS_2022_02/997006002" TargetMode="External" /><Relationship Id="rId17" Type="http://schemas.openxmlformats.org/officeDocument/2006/relationships/hyperlink" Target="https://podminky.urs.cz/item/CS_URS_2022_02/997006004" TargetMode="External" /><Relationship Id="rId18" Type="http://schemas.openxmlformats.org/officeDocument/2006/relationships/hyperlink" Target="https://podminky.urs.cz/item/CS_URS_2022_02/997006511" TargetMode="External" /><Relationship Id="rId19" Type="http://schemas.openxmlformats.org/officeDocument/2006/relationships/hyperlink" Target="https://podminky.urs.cz/item/CS_URS_2022_02/997006512" TargetMode="External" /><Relationship Id="rId20" Type="http://schemas.openxmlformats.org/officeDocument/2006/relationships/hyperlink" Target="https://podminky.urs.cz/item/CS_URS_2022_02/997006519" TargetMode="External" /><Relationship Id="rId21" Type="http://schemas.openxmlformats.org/officeDocument/2006/relationships/hyperlink" Target="https://podminky.urs.cz/item/CS_URS_2022_02/997013311" TargetMode="External" /><Relationship Id="rId22" Type="http://schemas.openxmlformats.org/officeDocument/2006/relationships/hyperlink" Target="https://podminky.urs.cz/item/CS_URS_2022_02/997013321" TargetMode="External" /><Relationship Id="rId23" Type="http://schemas.openxmlformats.org/officeDocument/2006/relationships/hyperlink" Target="https://podminky.urs.cz/item/CS_URS_2022_02/997013601" TargetMode="External" /><Relationship Id="rId24" Type="http://schemas.openxmlformats.org/officeDocument/2006/relationships/hyperlink" Target="https://podminky.urs.cz/item/CS_URS_2022_02/997013603" TargetMode="External" /><Relationship Id="rId25" Type="http://schemas.openxmlformats.org/officeDocument/2006/relationships/hyperlink" Target="https://podminky.urs.cz/item/CS_URS_2022_02/997013635" TargetMode="External" /><Relationship Id="rId26" Type="http://schemas.openxmlformats.org/officeDocument/2006/relationships/hyperlink" Target="https://podminky.urs.cz/item/CS_URS_2022_02/997013655" TargetMode="External" /><Relationship Id="rId27" Type="http://schemas.openxmlformats.org/officeDocument/2006/relationships/hyperlink" Target="https://podminky.urs.cz/item/CS_URS_2022_02/997013804" TargetMode="External" /><Relationship Id="rId28" Type="http://schemas.openxmlformats.org/officeDocument/2006/relationships/hyperlink" Target="https://podminky.urs.cz/item/CS_URS_2022_02/997013811" TargetMode="External" /><Relationship Id="rId29" Type="http://schemas.openxmlformats.org/officeDocument/2006/relationships/hyperlink" Target="https://podminky.urs.cz/item/CS_URS_2022_02/997013814" TargetMode="External" /><Relationship Id="rId30" Type="http://schemas.openxmlformats.org/officeDocument/2006/relationships/hyperlink" Target="https://podminky.urs.cz/item/CS_URS_2022_02/997013821" TargetMode="External" /><Relationship Id="rId31" Type="http://schemas.openxmlformats.org/officeDocument/2006/relationships/hyperlink" Target="https://podminky.urs.cz/item/CS_URS_2022_02/998001123" TargetMode="External" /><Relationship Id="rId32" Type="http://schemas.openxmlformats.org/officeDocument/2006/relationships/hyperlink" Target="https://podminky.urs.cz/item/CS_URS_2022_02/741211821" TargetMode="External" /><Relationship Id="rId33" Type="http://schemas.openxmlformats.org/officeDocument/2006/relationships/hyperlink" Target="https://podminky.urs.cz/item/CS_URS_2022_02/741211823" TargetMode="External" /><Relationship Id="rId34" Type="http://schemas.openxmlformats.org/officeDocument/2006/relationships/hyperlink" Target="https://podminky.urs.cz/item/CS_URS_2022_02/741213813" TargetMode="External" /><Relationship Id="rId35" Type="http://schemas.openxmlformats.org/officeDocument/2006/relationships/hyperlink" Target="https://podminky.urs.cz/item/CS_URS_2022_02/762341811" TargetMode="External" /><Relationship Id="rId36" Type="http://schemas.openxmlformats.org/officeDocument/2006/relationships/hyperlink" Target="https://podminky.urs.cz/item/CS_URS_2022_02/762351812" TargetMode="External" /><Relationship Id="rId37" Type="http://schemas.openxmlformats.org/officeDocument/2006/relationships/hyperlink" Target="https://podminky.urs.cz/item/CS_URS_2022_02/762431815" TargetMode="External" /><Relationship Id="rId38" Type="http://schemas.openxmlformats.org/officeDocument/2006/relationships/hyperlink" Target="https://podminky.urs.cz/item/CS_URS_2022_02/762815811" TargetMode="External" /><Relationship Id="rId39" Type="http://schemas.openxmlformats.org/officeDocument/2006/relationships/hyperlink" Target="https://podminky.urs.cz/item/CS_URS_2022_02/762822810" TargetMode="External" /><Relationship Id="rId40" Type="http://schemas.openxmlformats.org/officeDocument/2006/relationships/hyperlink" Target="https://podminky.urs.cz/item/CS_URS_2022_02/762841812" TargetMode="External" /><Relationship Id="rId41" Type="http://schemas.openxmlformats.org/officeDocument/2006/relationships/hyperlink" Target="https://podminky.urs.cz/item/CS_URS_2022_02/764001831" TargetMode="External" /><Relationship Id="rId42" Type="http://schemas.openxmlformats.org/officeDocument/2006/relationships/hyperlink" Target="https://podminky.urs.cz/item/CS_URS_2022_02/764001851" TargetMode="External" /><Relationship Id="rId43" Type="http://schemas.openxmlformats.org/officeDocument/2006/relationships/hyperlink" Target="https://podminky.urs.cz/item/CS_URS_2022_02/764002801" TargetMode="External" /><Relationship Id="rId44" Type="http://schemas.openxmlformats.org/officeDocument/2006/relationships/hyperlink" Target="https://podminky.urs.cz/item/CS_URS_2022_02/764002871" TargetMode="External" /><Relationship Id="rId45" Type="http://schemas.openxmlformats.org/officeDocument/2006/relationships/hyperlink" Target="https://podminky.urs.cz/item/CS_URS_2022_02/764002881" TargetMode="External" /><Relationship Id="rId46" Type="http://schemas.openxmlformats.org/officeDocument/2006/relationships/hyperlink" Target="https://podminky.urs.cz/item/CS_URS_2022_02/764004801" TargetMode="External" /><Relationship Id="rId47" Type="http://schemas.openxmlformats.org/officeDocument/2006/relationships/hyperlink" Target="https://podminky.urs.cz/item/CS_URS_2022_02/764004861" TargetMode="External" /><Relationship Id="rId48" Type="http://schemas.openxmlformats.org/officeDocument/2006/relationships/hyperlink" Target="https://podminky.urs.cz/item/CS_URS_2022_02/765131803" TargetMode="External" /><Relationship Id="rId49" Type="http://schemas.openxmlformats.org/officeDocument/2006/relationships/hyperlink" Target="https://podminky.urs.cz/item/CS_URS_2022_02/776201812" TargetMode="External" /><Relationship Id="rId50" Type="http://schemas.openxmlformats.org/officeDocument/2006/relationships/hyperlink" Target="https://podminky.urs.cz/item/CS_URS_2022_02/787600801" TargetMode="External" /><Relationship Id="rId51" Type="http://schemas.openxmlformats.org/officeDocument/2006/relationships/hyperlink" Target="https://podminky.urs.cz/item/CS_URS_2022_02/787600802" TargetMode="External" /><Relationship Id="rId52" Type="http://schemas.openxmlformats.org/officeDocument/2006/relationships/hyperlink" Target="https://podminky.urs.cz/item/CS_URS_2022_02/030001000" TargetMode="External" /><Relationship Id="rId53" Type="http://schemas.openxmlformats.org/officeDocument/2006/relationships/hyperlink" Target="https://podminky.urs.cz/item/CS_URS_2022_02/062002000" TargetMode="External" /><Relationship Id="rId5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2022_10_18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Nový Bor, Libuň, Lučany, Višňová, Zákupy, Železný Brod – demolice (strážní domky, provozní objekty)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LIBERECKO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ROUND(AG95+AG96+SUM(AG100:AG105),2)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ROUND(AS95+AS96+SUM(AS100:AS105),2)</f>
        <v>0</v>
      </c>
      <c r="AT94" s="114">
        <f>ROUND(SUM(AV94:AW94),2)</f>
        <v>0</v>
      </c>
      <c r="AU94" s="115">
        <f>ROUND(AU95+AU96+SUM(AU100:AU105),5)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ROUND(AZ95+AZ96+SUM(AZ100:AZ105),2)</f>
        <v>0</v>
      </c>
      <c r="BA94" s="114">
        <f>ROUND(BA95+BA96+SUM(BA100:BA105),2)</f>
        <v>0</v>
      </c>
      <c r="BB94" s="114">
        <f>ROUND(BB95+BB96+SUM(BB100:BB105),2)</f>
        <v>0</v>
      </c>
      <c r="BC94" s="114">
        <f>ROUND(BC95+BC96+SUM(BC100:BC105),2)</f>
        <v>0</v>
      </c>
      <c r="BD94" s="116">
        <f>ROUND(BD95+BD96+SUM(BD100:BD105),2)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Nový Bor - Okrouhlá...'!J30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'001 - Nový Bor - Okrouhlá...'!P128</f>
        <v>0</v>
      </c>
      <c r="AV95" s="128">
        <f>'001 - Nový Bor - Okrouhlá...'!J33</f>
        <v>0</v>
      </c>
      <c r="AW95" s="128">
        <f>'001 - Nový Bor - Okrouhlá...'!J34</f>
        <v>0</v>
      </c>
      <c r="AX95" s="128">
        <f>'001 - Nový Bor - Okrouhlá...'!J35</f>
        <v>0</v>
      </c>
      <c r="AY95" s="128">
        <f>'001 - Nový Bor - Okrouhlá...'!J36</f>
        <v>0</v>
      </c>
      <c r="AZ95" s="128">
        <f>'001 - Nový Bor - Okrouhlá...'!F33</f>
        <v>0</v>
      </c>
      <c r="BA95" s="128">
        <f>'001 - Nový Bor - Okrouhlá...'!F34</f>
        <v>0</v>
      </c>
      <c r="BB95" s="128">
        <f>'001 - Nový Bor - Okrouhlá...'!F35</f>
        <v>0</v>
      </c>
      <c r="BC95" s="128">
        <f>'001 - Nový Bor - Okrouhlá...'!F36</f>
        <v>0</v>
      </c>
      <c r="BD95" s="130">
        <f>'001 - Nový Bor - Okrouhlá...'!F37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73</v>
      </c>
      <c r="BT96" s="131" t="s">
        <v>82</v>
      </c>
      <c r="BU96" s="131" t="s">
        <v>75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78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'017-01 - Domek'!J32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'017-01 - Domek'!P132</f>
        <v>0</v>
      </c>
      <c r="AV97" s="138">
        <f>'017-01 - Domek'!J35</f>
        <v>0</v>
      </c>
      <c r="AW97" s="138">
        <f>'017-01 - Domek'!J36</f>
        <v>0</v>
      </c>
      <c r="AX97" s="138">
        <f>'017-01 - Domek'!J37</f>
        <v>0</v>
      </c>
      <c r="AY97" s="138">
        <f>'017-01 - Domek'!J38</f>
        <v>0</v>
      </c>
      <c r="AZ97" s="138">
        <f>'017-01 - Domek'!F35</f>
        <v>0</v>
      </c>
      <c r="BA97" s="138">
        <f>'017-01 - Domek'!F36</f>
        <v>0</v>
      </c>
      <c r="BB97" s="138">
        <f>'017-01 - Domek'!F37</f>
        <v>0</v>
      </c>
      <c r="BC97" s="138">
        <f>'017-01 - Domek'!F38</f>
        <v>0</v>
      </c>
      <c r="BD97" s="140">
        <f>'017-01 - Domek'!F39</f>
        <v>0</v>
      </c>
      <c r="BE97" s="4"/>
      <c r="BT97" s="141" t="s">
        <v>84</v>
      </c>
      <c r="BV97" s="141" t="s">
        <v>76</v>
      </c>
      <c r="BW97" s="141" t="s">
        <v>91</v>
      </c>
      <c r="BX97" s="141" t="s">
        <v>87</v>
      </c>
      <c r="CL97" s="141" t="s">
        <v>1</v>
      </c>
    </row>
    <row r="98" s="4" customFormat="1" ht="16.5" customHeight="1">
      <c r="A98" s="119" t="s">
        <v>78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'017-02 - Kůlna'!J32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'017-02 - Kůlna'!P125</f>
        <v>0</v>
      </c>
      <c r="AV98" s="138">
        <f>'017-02 - Kůlna'!J35</f>
        <v>0</v>
      </c>
      <c r="AW98" s="138">
        <f>'017-02 - Kůlna'!J36</f>
        <v>0</v>
      </c>
      <c r="AX98" s="138">
        <f>'017-02 - Kůlna'!J37</f>
        <v>0</v>
      </c>
      <c r="AY98" s="138">
        <f>'017-02 - Kůlna'!J38</f>
        <v>0</v>
      </c>
      <c r="AZ98" s="138">
        <f>'017-02 - Kůlna'!F35</f>
        <v>0</v>
      </c>
      <c r="BA98" s="138">
        <f>'017-02 - Kůlna'!F36</f>
        <v>0</v>
      </c>
      <c r="BB98" s="138">
        <f>'017-02 - Kůlna'!F37</f>
        <v>0</v>
      </c>
      <c r="BC98" s="138">
        <f>'017-02 - Kůlna'!F38</f>
        <v>0</v>
      </c>
      <c r="BD98" s="140">
        <f>'017-02 - Kůlna'!F39</f>
        <v>0</v>
      </c>
      <c r="BE98" s="4"/>
      <c r="BT98" s="141" t="s">
        <v>84</v>
      </c>
      <c r="BV98" s="141" t="s">
        <v>76</v>
      </c>
      <c r="BW98" s="141" t="s">
        <v>94</v>
      </c>
      <c r="BX98" s="141" t="s">
        <v>87</v>
      </c>
      <c r="CL98" s="141" t="s">
        <v>1</v>
      </c>
    </row>
    <row r="99" s="4" customFormat="1" ht="16.5" customHeight="1">
      <c r="A99" s="119" t="s">
        <v>78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'017-03 - Ostaní náklady'!J32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'017-03 - Ostaní náklady'!P121</f>
        <v>0</v>
      </c>
      <c r="AV99" s="138">
        <f>'017-03 - Ostaní náklady'!J35</f>
        <v>0</v>
      </c>
      <c r="AW99" s="138">
        <f>'017-03 - Ostaní náklady'!J36</f>
        <v>0</v>
      </c>
      <c r="AX99" s="138">
        <f>'017-03 - Ostaní náklady'!J37</f>
        <v>0</v>
      </c>
      <c r="AY99" s="138">
        <f>'017-03 - Ostaní náklady'!J38</f>
        <v>0</v>
      </c>
      <c r="AZ99" s="138">
        <f>'017-03 - Ostaní náklady'!F35</f>
        <v>0</v>
      </c>
      <c r="BA99" s="138">
        <f>'017-03 - Ostaní náklady'!F36</f>
        <v>0</v>
      </c>
      <c r="BB99" s="138">
        <f>'017-03 - Ostaní náklady'!F37</f>
        <v>0</v>
      </c>
      <c r="BC99" s="138">
        <f>'017-03 - Ostaní náklady'!F38</f>
        <v>0</v>
      </c>
      <c r="BD99" s="140">
        <f>'017-03 - Ostaní náklady'!F39</f>
        <v>0</v>
      </c>
      <c r="BE99" s="4"/>
      <c r="BT99" s="141" t="s">
        <v>84</v>
      </c>
      <c r="BV99" s="141" t="s">
        <v>76</v>
      </c>
      <c r="BW99" s="141" t="s">
        <v>97</v>
      </c>
      <c r="BX99" s="141" t="s">
        <v>87</v>
      </c>
      <c r="CL99" s="141" t="s">
        <v>1</v>
      </c>
    </row>
    <row r="100" s="7" customFormat="1" ht="16.5" customHeight="1">
      <c r="A100" s="119" t="s">
        <v>78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'018 - Višňová - výhybkářs...'!J30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v>0</v>
      </c>
      <c r="AT100" s="128">
        <f>ROUND(SUM(AV100:AW100),2)</f>
        <v>0</v>
      </c>
      <c r="AU100" s="129">
        <f>'018 - Višňová - výhybkářs...'!P130</f>
        <v>0</v>
      </c>
      <c r="AV100" s="128">
        <f>'018 - Višňová - výhybkářs...'!J33</f>
        <v>0</v>
      </c>
      <c r="AW100" s="128">
        <f>'018 - Višňová - výhybkářs...'!J34</f>
        <v>0</v>
      </c>
      <c r="AX100" s="128">
        <f>'018 - Višňová - výhybkářs...'!J35</f>
        <v>0</v>
      </c>
      <c r="AY100" s="128">
        <f>'018 - Višňová - výhybkářs...'!J36</f>
        <v>0</v>
      </c>
      <c r="AZ100" s="128">
        <f>'018 - Višňová - výhybkářs...'!F33</f>
        <v>0</v>
      </c>
      <c r="BA100" s="128">
        <f>'018 - Višňová - výhybkářs...'!F34</f>
        <v>0</v>
      </c>
      <c r="BB100" s="128">
        <f>'018 - Višňová - výhybkářs...'!F35</f>
        <v>0</v>
      </c>
      <c r="BC100" s="128">
        <f>'018 - Višňová - výhybkářs...'!F36</f>
        <v>0</v>
      </c>
      <c r="BD100" s="130">
        <f>'018 - Višňová - výhybkářs...'!F37</f>
        <v>0</v>
      </c>
      <c r="BE100" s="7"/>
      <c r="BT100" s="131" t="s">
        <v>82</v>
      </c>
      <c r="BV100" s="131" t="s">
        <v>76</v>
      </c>
      <c r="BW100" s="131" t="s">
        <v>100</v>
      </c>
      <c r="BX100" s="131" t="s">
        <v>5</v>
      </c>
      <c r="CL100" s="131" t="s">
        <v>1</v>
      </c>
      <c r="CM100" s="131" t="s">
        <v>84</v>
      </c>
    </row>
    <row r="101" s="7" customFormat="1" ht="16.5" customHeight="1">
      <c r="A101" s="119" t="s">
        <v>78</v>
      </c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'019 - Zákupy - výhybkářsk...'!J30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81</v>
      </c>
      <c r="AR101" s="126"/>
      <c r="AS101" s="127">
        <v>0</v>
      </c>
      <c r="AT101" s="128">
        <f>ROUND(SUM(AV101:AW101),2)</f>
        <v>0</v>
      </c>
      <c r="AU101" s="129">
        <f>'019 - Zákupy - výhybkářsk...'!P131</f>
        <v>0</v>
      </c>
      <c r="AV101" s="128">
        <f>'019 - Zákupy - výhybkářsk...'!J33</f>
        <v>0</v>
      </c>
      <c r="AW101" s="128">
        <f>'019 - Zákupy - výhybkářsk...'!J34</f>
        <v>0</v>
      </c>
      <c r="AX101" s="128">
        <f>'019 - Zákupy - výhybkářsk...'!J35</f>
        <v>0</v>
      </c>
      <c r="AY101" s="128">
        <f>'019 - Zákupy - výhybkářsk...'!J36</f>
        <v>0</v>
      </c>
      <c r="AZ101" s="128">
        <f>'019 - Zákupy - výhybkářsk...'!F33</f>
        <v>0</v>
      </c>
      <c r="BA101" s="128">
        <f>'019 - Zákupy - výhybkářsk...'!F34</f>
        <v>0</v>
      </c>
      <c r="BB101" s="128">
        <f>'019 - Zákupy - výhybkářsk...'!F35</f>
        <v>0</v>
      </c>
      <c r="BC101" s="128">
        <f>'019 - Zákupy - výhybkářsk...'!F36</f>
        <v>0</v>
      </c>
      <c r="BD101" s="130">
        <f>'019 - Zákupy - výhybkářsk...'!F37</f>
        <v>0</v>
      </c>
      <c r="BE101" s="7"/>
      <c r="BT101" s="131" t="s">
        <v>82</v>
      </c>
      <c r="BV101" s="131" t="s">
        <v>76</v>
      </c>
      <c r="BW101" s="131" t="s">
        <v>103</v>
      </c>
      <c r="BX101" s="131" t="s">
        <v>5</v>
      </c>
      <c r="CL101" s="131" t="s">
        <v>1</v>
      </c>
      <c r="CM101" s="131" t="s">
        <v>84</v>
      </c>
    </row>
    <row r="102" s="7" customFormat="1" ht="16.5" customHeight="1">
      <c r="A102" s="119" t="s">
        <v>78</v>
      </c>
      <c r="B102" s="120"/>
      <c r="C102" s="121"/>
      <c r="D102" s="122" t="s">
        <v>104</v>
      </c>
      <c r="E102" s="122"/>
      <c r="F102" s="122"/>
      <c r="G102" s="122"/>
      <c r="H102" s="122"/>
      <c r="I102" s="123"/>
      <c r="J102" s="122" t="s">
        <v>105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'020 - Zákupy - výhybkářsk...'!J30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81</v>
      </c>
      <c r="AR102" s="126"/>
      <c r="AS102" s="127">
        <v>0</v>
      </c>
      <c r="AT102" s="128">
        <f>ROUND(SUM(AV102:AW102),2)</f>
        <v>0</v>
      </c>
      <c r="AU102" s="129">
        <f>'020 - Zákupy - výhybkářsk...'!P131</f>
        <v>0</v>
      </c>
      <c r="AV102" s="128">
        <f>'020 - Zákupy - výhybkářsk...'!J33</f>
        <v>0</v>
      </c>
      <c r="AW102" s="128">
        <f>'020 - Zákupy - výhybkářsk...'!J34</f>
        <v>0</v>
      </c>
      <c r="AX102" s="128">
        <f>'020 - Zákupy - výhybkářsk...'!J35</f>
        <v>0</v>
      </c>
      <c r="AY102" s="128">
        <f>'020 - Zákupy - výhybkářsk...'!J36</f>
        <v>0</v>
      </c>
      <c r="AZ102" s="128">
        <f>'020 - Zákupy - výhybkářsk...'!F33</f>
        <v>0</v>
      </c>
      <c r="BA102" s="128">
        <f>'020 - Zákupy - výhybkářsk...'!F34</f>
        <v>0</v>
      </c>
      <c r="BB102" s="128">
        <f>'020 - Zákupy - výhybkářsk...'!F35</f>
        <v>0</v>
      </c>
      <c r="BC102" s="128">
        <f>'020 - Zákupy - výhybkářsk...'!F36</f>
        <v>0</v>
      </c>
      <c r="BD102" s="130">
        <f>'020 - Zákupy - výhybkářsk...'!F37</f>
        <v>0</v>
      </c>
      <c r="BE102" s="7"/>
      <c r="BT102" s="131" t="s">
        <v>82</v>
      </c>
      <c r="BV102" s="131" t="s">
        <v>76</v>
      </c>
      <c r="BW102" s="131" t="s">
        <v>106</v>
      </c>
      <c r="BX102" s="131" t="s">
        <v>5</v>
      </c>
      <c r="CL102" s="131" t="s">
        <v>1</v>
      </c>
      <c r="CM102" s="131" t="s">
        <v>84</v>
      </c>
    </row>
    <row r="103" s="7" customFormat="1" ht="16.5" customHeight="1">
      <c r="A103" s="119" t="s">
        <v>78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'024 - Železný Brod - strá...'!J30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81</v>
      </c>
      <c r="AR103" s="126"/>
      <c r="AS103" s="127">
        <v>0</v>
      </c>
      <c r="AT103" s="128">
        <f>ROUND(SUM(AV103:AW103),2)</f>
        <v>0</v>
      </c>
      <c r="AU103" s="129">
        <f>'024 - Železný Brod - strá...'!P131</f>
        <v>0</v>
      </c>
      <c r="AV103" s="128">
        <f>'024 - Železný Brod - strá...'!J33</f>
        <v>0</v>
      </c>
      <c r="AW103" s="128">
        <f>'024 - Železný Brod - strá...'!J34</f>
        <v>0</v>
      </c>
      <c r="AX103" s="128">
        <f>'024 - Železný Brod - strá...'!J35</f>
        <v>0</v>
      </c>
      <c r="AY103" s="128">
        <f>'024 - Železný Brod - strá...'!J36</f>
        <v>0</v>
      </c>
      <c r="AZ103" s="128">
        <f>'024 - Železný Brod - strá...'!F33</f>
        <v>0</v>
      </c>
      <c r="BA103" s="128">
        <f>'024 - Železný Brod - strá...'!F34</f>
        <v>0</v>
      </c>
      <c r="BB103" s="128">
        <f>'024 - Železný Brod - strá...'!F35</f>
        <v>0</v>
      </c>
      <c r="BC103" s="128">
        <f>'024 - Železný Brod - strá...'!F36</f>
        <v>0</v>
      </c>
      <c r="BD103" s="130">
        <f>'024 - Železný Brod - strá...'!F37</f>
        <v>0</v>
      </c>
      <c r="BE103" s="7"/>
      <c r="BT103" s="131" t="s">
        <v>82</v>
      </c>
      <c r="BV103" s="131" t="s">
        <v>76</v>
      </c>
      <c r="BW103" s="131" t="s">
        <v>109</v>
      </c>
      <c r="BX103" s="131" t="s">
        <v>5</v>
      </c>
      <c r="CL103" s="131" t="s">
        <v>1</v>
      </c>
      <c r="CM103" s="131" t="s">
        <v>84</v>
      </c>
    </row>
    <row r="104" s="7" customFormat="1" ht="24.75" customHeight="1">
      <c r="A104" s="119" t="s">
        <v>78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'025 - Železný Brod - výhy...'!J30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81</v>
      </c>
      <c r="AR104" s="126"/>
      <c r="AS104" s="127">
        <v>0</v>
      </c>
      <c r="AT104" s="128">
        <f>ROUND(SUM(AV104:AW104),2)</f>
        <v>0</v>
      </c>
      <c r="AU104" s="129">
        <f>'025 - Železný Brod - výhy...'!P132</f>
        <v>0</v>
      </c>
      <c r="AV104" s="128">
        <f>'025 - Železný Brod - výhy...'!J33</f>
        <v>0</v>
      </c>
      <c r="AW104" s="128">
        <f>'025 - Železný Brod - výhy...'!J34</f>
        <v>0</v>
      </c>
      <c r="AX104" s="128">
        <f>'025 - Železný Brod - výhy...'!J35</f>
        <v>0</v>
      </c>
      <c r="AY104" s="128">
        <f>'025 - Železný Brod - výhy...'!J36</f>
        <v>0</v>
      </c>
      <c r="AZ104" s="128">
        <f>'025 - Železný Brod - výhy...'!F33</f>
        <v>0</v>
      </c>
      <c r="BA104" s="128">
        <f>'025 - Železný Brod - výhy...'!F34</f>
        <v>0</v>
      </c>
      <c r="BB104" s="128">
        <f>'025 - Železný Brod - výhy...'!F35</f>
        <v>0</v>
      </c>
      <c r="BC104" s="128">
        <f>'025 - Železný Brod - výhy...'!F36</f>
        <v>0</v>
      </c>
      <c r="BD104" s="130">
        <f>'025 - Železný Brod - výhy...'!F37</f>
        <v>0</v>
      </c>
      <c r="BE104" s="7"/>
      <c r="BT104" s="131" t="s">
        <v>82</v>
      </c>
      <c r="BV104" s="131" t="s">
        <v>76</v>
      </c>
      <c r="BW104" s="131" t="s">
        <v>112</v>
      </c>
      <c r="BX104" s="131" t="s">
        <v>5</v>
      </c>
      <c r="CL104" s="131" t="s">
        <v>1</v>
      </c>
      <c r="CM104" s="131" t="s">
        <v>84</v>
      </c>
    </row>
    <row r="105" s="7" customFormat="1" ht="24.75" customHeight="1">
      <c r="A105" s="119" t="s">
        <v>78</v>
      </c>
      <c r="B105" s="120"/>
      <c r="C105" s="121"/>
      <c r="D105" s="122" t="s">
        <v>113</v>
      </c>
      <c r="E105" s="122"/>
      <c r="F105" s="122"/>
      <c r="G105" s="122"/>
      <c r="H105" s="122"/>
      <c r="I105" s="123"/>
      <c r="J105" s="122" t="s">
        <v>114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'026 - Lučany nad Nisou - 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81</v>
      </c>
      <c r="AR105" s="126"/>
      <c r="AS105" s="142">
        <v>0</v>
      </c>
      <c r="AT105" s="143">
        <f>ROUND(SUM(AV105:AW105),2)</f>
        <v>0</v>
      </c>
      <c r="AU105" s="144">
        <f>'026 - Lučany nad Nisou - ...'!P133</f>
        <v>0</v>
      </c>
      <c r="AV105" s="143">
        <f>'026 - Lučany nad Nisou - ...'!J33</f>
        <v>0</v>
      </c>
      <c r="AW105" s="143">
        <f>'026 - Lučany nad Nisou - ...'!J34</f>
        <v>0</v>
      </c>
      <c r="AX105" s="143">
        <f>'026 - Lučany nad Nisou - ...'!J35</f>
        <v>0</v>
      </c>
      <c r="AY105" s="143">
        <f>'026 - Lučany nad Nisou - ...'!J36</f>
        <v>0</v>
      </c>
      <c r="AZ105" s="143">
        <f>'026 - Lučany nad Nisou - ...'!F33</f>
        <v>0</v>
      </c>
      <c r="BA105" s="143">
        <f>'026 - Lučany nad Nisou - ...'!F34</f>
        <v>0</v>
      </c>
      <c r="BB105" s="143">
        <f>'026 - Lučany nad Nisou - ...'!F35</f>
        <v>0</v>
      </c>
      <c r="BC105" s="143">
        <f>'026 - Lučany nad Nisou - ...'!F36</f>
        <v>0</v>
      </c>
      <c r="BD105" s="145">
        <f>'026 - Lučany nad Nisou - ...'!F37</f>
        <v>0</v>
      </c>
      <c r="BE105" s="7"/>
      <c r="BT105" s="131" t="s">
        <v>82</v>
      </c>
      <c r="BV105" s="131" t="s">
        <v>76</v>
      </c>
      <c r="BW105" s="131" t="s">
        <v>115</v>
      </c>
      <c r="BX105" s="131" t="s">
        <v>5</v>
      </c>
      <c r="CL105" s="131" t="s">
        <v>1</v>
      </c>
      <c r="CM105" s="131" t="s">
        <v>84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LlF7NAFJ6pikvCknw4ClrPi3og5GhJWKPvk4E2JMj6foM0R6XnKhdbICytfWeX7GdePiuZb8KcH+pVSzy40HrQ==" hashValue="HNCL2+lB6MHCYoPpJoD+4swFXz/a9oSop1HLupT3pCJD4NzvuGGDg4gVT4jrDrmaVNvAzjEwNlCqqQL1oCDKng==" algorithmName="SHA-512" password="CC35"/>
  <mergeCells count="82">
    <mergeCell ref="C92:G92"/>
    <mergeCell ref="D104:H104"/>
    <mergeCell ref="D96:H96"/>
    <mergeCell ref="D95:H95"/>
    <mergeCell ref="D100:H100"/>
    <mergeCell ref="D101:H101"/>
    <mergeCell ref="D103:H103"/>
    <mergeCell ref="D102:H102"/>
    <mergeCell ref="E98:I98"/>
    <mergeCell ref="E99:I99"/>
    <mergeCell ref="E97:I97"/>
    <mergeCell ref="I92:AF92"/>
    <mergeCell ref="J101:AF101"/>
    <mergeCell ref="J102:AF102"/>
    <mergeCell ref="J100:AF100"/>
    <mergeCell ref="J95:AF95"/>
    <mergeCell ref="J103:AF103"/>
    <mergeCell ref="J96:AF96"/>
    <mergeCell ref="J104:AF104"/>
    <mergeCell ref="K99:AF99"/>
    <mergeCell ref="K98:AF98"/>
    <mergeCell ref="K97:AF97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5:AM95"/>
    <mergeCell ref="AG100:AM100"/>
    <mergeCell ref="AG99:AM99"/>
    <mergeCell ref="AG101:AM101"/>
    <mergeCell ref="AG96:AM96"/>
    <mergeCell ref="AG104:AM104"/>
    <mergeCell ref="AG98:AM98"/>
    <mergeCell ref="AG97:AM97"/>
    <mergeCell ref="AM90:AP90"/>
    <mergeCell ref="AM89:AP89"/>
    <mergeCell ref="AM87:AN87"/>
    <mergeCell ref="AN99:AP99"/>
    <mergeCell ref="AN96:AP96"/>
    <mergeCell ref="AN101:AP101"/>
    <mergeCell ref="AN102:AP102"/>
    <mergeCell ref="AN95:AP95"/>
    <mergeCell ref="AN92:AP92"/>
    <mergeCell ref="AN103:AP103"/>
    <mergeCell ref="AN97:AP97"/>
    <mergeCell ref="AN104:AP104"/>
    <mergeCell ref="AN100:AP100"/>
    <mergeCell ref="AN98:AP98"/>
    <mergeCell ref="AS89:AT91"/>
    <mergeCell ref="AN105:AP105"/>
    <mergeCell ref="AG105:AM105"/>
    <mergeCell ref="AG94:AM94"/>
    <mergeCell ref="AN94:AP94"/>
  </mergeCells>
  <hyperlinks>
    <hyperlink ref="A95" location="'001 - Nový Bor - Okrouhlá...'!C2" display="/"/>
    <hyperlink ref="A97" location="'017-01 - Domek'!C2" display="/"/>
    <hyperlink ref="A98" location="'017-02 - Kůlna'!C2" display="/"/>
    <hyperlink ref="A99" location="'017-03 - Ostaní náklady'!C2" display="/"/>
    <hyperlink ref="A100" location="'018 - Višňová - výhybkářs...'!C2" display="/"/>
    <hyperlink ref="A101" location="'019 - Zákupy - výhybkářsk...'!C2" display="/"/>
    <hyperlink ref="A102" location="'020 - Zákupy - výhybkářsk...'!C2" display="/"/>
    <hyperlink ref="A103" location="'024 - Železný Brod - strá...'!C2" display="/"/>
    <hyperlink ref="A104" location="'025 - Železný Brod - výhy...'!C2" display="/"/>
    <hyperlink ref="A105" location="'026 - Lučany nad Nisou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ROUND((SUM(BE132:BE347)),  2)</f>
        <v>0</v>
      </c>
      <c r="G33" s="38"/>
      <c r="H33" s="38"/>
      <c r="I33" s="164">
        <v>0.20999999999999999</v>
      </c>
      <c r="J33" s="163">
        <f>ROUND(((SUM(BE132:BE347))*I33),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ROUND((SUM(BF132:BF347)),  2)</f>
        <v>0</v>
      </c>
      <c r="G34" s="38"/>
      <c r="H34" s="38"/>
      <c r="I34" s="164">
        <v>0.14999999999999999</v>
      </c>
      <c r="J34" s="163">
        <f>ROUND(((SUM(BF132:BF347))*I34),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ROUND((SUM(BG132:BG347)),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ROUND((SUM(BH132:BH347)),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ROUND((SUM(BI132:BI347)),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025 - Železný Brod - výhybkářské stanoviště č.1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1235</v>
      </c>
      <c r="E99" s="196"/>
      <c r="F99" s="196"/>
      <c r="G99" s="196"/>
      <c r="H99" s="196"/>
      <c r="I99" s="196"/>
      <c r="J99" s="197">
        <f>J153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366</v>
      </c>
      <c r="E100" s="196"/>
      <c r="F100" s="196"/>
      <c r="G100" s="196"/>
      <c r="H100" s="196"/>
      <c r="I100" s="196"/>
      <c r="J100" s="197">
        <f>J159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367</v>
      </c>
      <c r="E101" s="196"/>
      <c r="F101" s="196"/>
      <c r="G101" s="196"/>
      <c r="H101" s="196"/>
      <c r="I101" s="196"/>
      <c r="J101" s="197">
        <f>J189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128</v>
      </c>
      <c r="E102" s="196"/>
      <c r="F102" s="196"/>
      <c r="G102" s="196"/>
      <c r="H102" s="196"/>
      <c r="I102" s="196"/>
      <c r="J102" s="197">
        <f>J200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129</v>
      </c>
      <c r="E103" s="191"/>
      <c r="F103" s="191"/>
      <c r="G103" s="191"/>
      <c r="H103" s="191"/>
      <c r="I103" s="191"/>
      <c r="J103" s="192">
        <f>J255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130</v>
      </c>
      <c r="E104" s="196"/>
      <c r="F104" s="196"/>
      <c r="G104" s="196"/>
      <c r="H104" s="196"/>
      <c r="I104" s="196"/>
      <c r="J104" s="197">
        <f>J256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131</v>
      </c>
      <c r="E105" s="196"/>
      <c r="F105" s="196"/>
      <c r="G105" s="196"/>
      <c r="H105" s="196"/>
      <c r="I105" s="196"/>
      <c r="J105" s="197">
        <f>J261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132</v>
      </c>
      <c r="E106" s="196"/>
      <c r="F106" s="196"/>
      <c r="G106" s="196"/>
      <c r="H106" s="196"/>
      <c r="I106" s="196"/>
      <c r="J106" s="197">
        <f>J278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133</v>
      </c>
      <c r="E107" s="196"/>
      <c r="F107" s="196"/>
      <c r="G107" s="196"/>
      <c r="H107" s="196"/>
      <c r="I107" s="196"/>
      <c r="J107" s="197">
        <f>J291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369</v>
      </c>
      <c r="E108" s="196"/>
      <c r="F108" s="196"/>
      <c r="G108" s="196"/>
      <c r="H108" s="196"/>
      <c r="I108" s="196"/>
      <c r="J108" s="197">
        <f>J303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768</v>
      </c>
      <c r="E109" s="196"/>
      <c r="F109" s="196"/>
      <c r="G109" s="196"/>
      <c r="H109" s="196"/>
      <c r="I109" s="196"/>
      <c r="J109" s="197">
        <f>J314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370</v>
      </c>
      <c r="E110" s="196"/>
      <c r="F110" s="196"/>
      <c r="G110" s="196"/>
      <c r="H110" s="196"/>
      <c r="I110" s="196"/>
      <c r="J110" s="197">
        <f>J319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8"/>
      <c r="C111" s="189"/>
      <c r="D111" s="190" t="s">
        <v>134</v>
      </c>
      <c r="E111" s="191"/>
      <c r="F111" s="191"/>
      <c r="G111" s="191"/>
      <c r="H111" s="191"/>
      <c r="I111" s="191"/>
      <c r="J111" s="192">
        <f>J326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8"/>
      <c r="C112" s="189"/>
      <c r="D112" s="190" t="s">
        <v>135</v>
      </c>
      <c r="E112" s="191"/>
      <c r="F112" s="191"/>
      <c r="G112" s="191"/>
      <c r="H112" s="191"/>
      <c r="I112" s="191"/>
      <c r="J112" s="192">
        <f>J335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137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83" t="str">
        <f>E7</f>
        <v>Nový Bor, Libuň, Lučany, Višňová, Zákupy, Železný Brod – demolice (strážní domky, provozní objekty)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117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025 - Železný Brod - výhybkářské stanoviště č.1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18. 10. 2022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SŽ s.o. OŘ. Hradec Králové</v>
      </c>
      <c r="G128" s="40"/>
      <c r="H128" s="40"/>
      <c r="I128" s="32" t="s">
        <v>30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32</v>
      </c>
      <c r="J129" s="36" t="str">
        <f>E24</f>
        <v>FRAM Consult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9"/>
      <c r="B131" s="200"/>
      <c r="C131" s="201" t="s">
        <v>138</v>
      </c>
      <c r="D131" s="202" t="s">
        <v>59</v>
      </c>
      <c r="E131" s="202" t="s">
        <v>55</v>
      </c>
      <c r="F131" s="202" t="s">
        <v>56</v>
      </c>
      <c r="G131" s="202" t="s">
        <v>139</v>
      </c>
      <c r="H131" s="202" t="s">
        <v>140</v>
      </c>
      <c r="I131" s="202" t="s">
        <v>141</v>
      </c>
      <c r="J131" s="202" t="s">
        <v>122</v>
      </c>
      <c r="K131" s="203" t="s">
        <v>142</v>
      </c>
      <c r="L131" s="204"/>
      <c r="M131" s="100" t="s">
        <v>1</v>
      </c>
      <c r="N131" s="101" t="s">
        <v>38</v>
      </c>
      <c r="O131" s="101" t="s">
        <v>143</v>
      </c>
      <c r="P131" s="101" t="s">
        <v>144</v>
      </c>
      <c r="Q131" s="101" t="s">
        <v>145</v>
      </c>
      <c r="R131" s="101" t="s">
        <v>146</v>
      </c>
      <c r="S131" s="101" t="s">
        <v>147</v>
      </c>
      <c r="T131" s="102" t="s">
        <v>148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</row>
    <row r="132" s="2" customFormat="1" ht="22.8" customHeight="1">
      <c r="A132" s="38"/>
      <c r="B132" s="39"/>
      <c r="C132" s="107" t="s">
        <v>149</v>
      </c>
      <c r="D132" s="40"/>
      <c r="E132" s="40"/>
      <c r="F132" s="40"/>
      <c r="G132" s="40"/>
      <c r="H132" s="40"/>
      <c r="I132" s="40"/>
      <c r="J132" s="205">
        <f>BK132</f>
        <v>0</v>
      </c>
      <c r="K132" s="40"/>
      <c r="L132" s="44"/>
      <c r="M132" s="103"/>
      <c r="N132" s="206"/>
      <c r="O132" s="104"/>
      <c r="P132" s="207">
        <f>P133+P255+P326+P335</f>
        <v>0</v>
      </c>
      <c r="Q132" s="104"/>
      <c r="R132" s="207">
        <f>R133+R255+R326+R335</f>
        <v>24.133907780000001</v>
      </c>
      <c r="S132" s="104"/>
      <c r="T132" s="208">
        <f>T133+T255+T326+T335</f>
        <v>44.216586599999999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73</v>
      </c>
      <c r="AU132" s="17" t="s">
        <v>124</v>
      </c>
      <c r="BK132" s="209">
        <f>BK133+BK255+BK326+BK335</f>
        <v>0</v>
      </c>
    </row>
    <row r="133" s="12" customFormat="1" ht="25.92" customHeight="1">
      <c r="A133" s="12"/>
      <c r="B133" s="210"/>
      <c r="C133" s="211"/>
      <c r="D133" s="212" t="s">
        <v>73</v>
      </c>
      <c r="E133" s="213" t="s">
        <v>150</v>
      </c>
      <c r="F133" s="213" t="s">
        <v>151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P134+P153+P159+P189+P200</f>
        <v>0</v>
      </c>
      <c r="Q133" s="218"/>
      <c r="R133" s="219">
        <f>R134+R153+R159+R189+R200</f>
        <v>24.12631674</v>
      </c>
      <c r="S133" s="218"/>
      <c r="T133" s="220">
        <f>T134+T153+T159+T189+T200</f>
        <v>41.602268000000002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74</v>
      </c>
      <c r="AY133" s="221" t="s">
        <v>152</v>
      </c>
      <c r="BK133" s="223">
        <f>BK134+BK153+BK159+BK189+BK200</f>
        <v>0</v>
      </c>
    </row>
    <row r="134" s="12" customFormat="1" ht="22.8" customHeight="1">
      <c r="A134" s="12"/>
      <c r="B134" s="210"/>
      <c r="C134" s="211"/>
      <c r="D134" s="212" t="s">
        <v>73</v>
      </c>
      <c r="E134" s="224" t="s">
        <v>82</v>
      </c>
      <c r="F134" s="224" t="s">
        <v>153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SUM(P135:P152)</f>
        <v>0</v>
      </c>
      <c r="Q134" s="218"/>
      <c r="R134" s="219">
        <f>SUM(R135:R152)</f>
        <v>24.006</v>
      </c>
      <c r="S134" s="218"/>
      <c r="T134" s="220">
        <f>SUM(T135:T152)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82</v>
      </c>
      <c r="AT134" s="222" t="s">
        <v>73</v>
      </c>
      <c r="AU134" s="222" t="s">
        <v>82</v>
      </c>
      <c r="AY134" s="221" t="s">
        <v>152</v>
      </c>
      <c r="BK134" s="223">
        <f>SUM(BK135:BK152)</f>
        <v>0</v>
      </c>
    </row>
    <row r="135" s="2" customFormat="1" ht="24.15" customHeight="1">
      <c r="A135" s="38"/>
      <c r="B135" s="39"/>
      <c r="C135" s="226" t="s">
        <v>675</v>
      </c>
      <c r="D135" s="226" t="s">
        <v>154</v>
      </c>
      <c r="E135" s="227" t="s">
        <v>578</v>
      </c>
      <c r="F135" s="228" t="s">
        <v>579</v>
      </c>
      <c r="G135" s="229" t="s">
        <v>157</v>
      </c>
      <c r="H135" s="230">
        <v>60</v>
      </c>
      <c r="I135" s="231"/>
      <c r="J135" s="232">
        <f>ROUND(I135*H135,2)</f>
        <v>0</v>
      </c>
      <c r="K135" s="228" t="s">
        <v>158</v>
      </c>
      <c r="L135" s="44"/>
      <c r="M135" s="233" t="s">
        <v>1</v>
      </c>
      <c r="N135" s="234" t="s">
        <v>39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159</v>
      </c>
      <c r="AT135" s="237" t="s">
        <v>154</v>
      </c>
      <c r="AU135" s="237" t="s">
        <v>84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82</v>
      </c>
      <c r="BK135" s="238">
        <f>ROUND(I135*H135,2)</f>
        <v>0</v>
      </c>
      <c r="BL135" s="17" t="s">
        <v>159</v>
      </c>
      <c r="BM135" s="237" t="s">
        <v>1236</v>
      </c>
    </row>
    <row r="136" s="2" customFormat="1">
      <c r="A136" s="38"/>
      <c r="B136" s="39"/>
      <c r="C136" s="40"/>
      <c r="D136" s="239" t="s">
        <v>161</v>
      </c>
      <c r="E136" s="40"/>
      <c r="F136" s="240" t="s">
        <v>581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84</v>
      </c>
    </row>
    <row r="137" s="2" customFormat="1">
      <c r="A137" s="38"/>
      <c r="B137" s="39"/>
      <c r="C137" s="40"/>
      <c r="D137" s="244" t="s">
        <v>163</v>
      </c>
      <c r="E137" s="40"/>
      <c r="F137" s="245" t="s">
        <v>582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84</v>
      </c>
    </row>
    <row r="138" s="13" customFormat="1">
      <c r="A138" s="13"/>
      <c r="B138" s="246"/>
      <c r="C138" s="247"/>
      <c r="D138" s="239" t="s">
        <v>241</v>
      </c>
      <c r="E138" s="248" t="s">
        <v>1</v>
      </c>
      <c r="F138" s="249" t="s">
        <v>1237</v>
      </c>
      <c r="G138" s="247"/>
      <c r="H138" s="250">
        <v>60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241</v>
      </c>
      <c r="AU138" s="256" t="s">
        <v>84</v>
      </c>
      <c r="AV138" s="13" t="s">
        <v>84</v>
      </c>
      <c r="AW138" s="13" t="s">
        <v>31</v>
      </c>
      <c r="AX138" s="13" t="s">
        <v>82</v>
      </c>
      <c r="AY138" s="256" t="s">
        <v>152</v>
      </c>
    </row>
    <row r="139" s="2" customFormat="1" ht="37.8" customHeight="1">
      <c r="A139" s="38"/>
      <c r="B139" s="39"/>
      <c r="C139" s="226" t="s">
        <v>648</v>
      </c>
      <c r="D139" s="226" t="s">
        <v>154</v>
      </c>
      <c r="E139" s="227" t="s">
        <v>586</v>
      </c>
      <c r="F139" s="228" t="s">
        <v>587</v>
      </c>
      <c r="G139" s="229" t="s">
        <v>157</v>
      </c>
      <c r="H139" s="230">
        <v>60</v>
      </c>
      <c r="I139" s="231"/>
      <c r="J139" s="232">
        <f>ROUND(I139*H139,2)</f>
        <v>0</v>
      </c>
      <c r="K139" s="228" t="s">
        <v>158</v>
      </c>
      <c r="L139" s="44"/>
      <c r="M139" s="233" t="s">
        <v>1</v>
      </c>
      <c r="N139" s="234" t="s">
        <v>39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159</v>
      </c>
      <c r="AT139" s="237" t="s">
        <v>154</v>
      </c>
      <c r="AU139" s="237" t="s">
        <v>84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82</v>
      </c>
      <c r="BK139" s="238">
        <f>ROUND(I139*H139,2)</f>
        <v>0</v>
      </c>
      <c r="BL139" s="17" t="s">
        <v>159</v>
      </c>
      <c r="BM139" s="237" t="s">
        <v>1238</v>
      </c>
    </row>
    <row r="140" s="2" customFormat="1">
      <c r="A140" s="38"/>
      <c r="B140" s="39"/>
      <c r="C140" s="40"/>
      <c r="D140" s="239" t="s">
        <v>161</v>
      </c>
      <c r="E140" s="40"/>
      <c r="F140" s="240" t="s">
        <v>589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84</v>
      </c>
    </row>
    <row r="141" s="2" customFormat="1">
      <c r="A141" s="38"/>
      <c r="B141" s="39"/>
      <c r="C141" s="40"/>
      <c r="D141" s="244" t="s">
        <v>163</v>
      </c>
      <c r="E141" s="40"/>
      <c r="F141" s="245" t="s">
        <v>590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13" customFormat="1">
      <c r="A142" s="13"/>
      <c r="B142" s="246"/>
      <c r="C142" s="247"/>
      <c r="D142" s="239" t="s">
        <v>241</v>
      </c>
      <c r="E142" s="248" t="s">
        <v>1</v>
      </c>
      <c r="F142" s="249" t="s">
        <v>1237</v>
      </c>
      <c r="G142" s="247"/>
      <c r="H142" s="250">
        <v>60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241</v>
      </c>
      <c r="AU142" s="256" t="s">
        <v>84</v>
      </c>
      <c r="AV142" s="13" t="s">
        <v>84</v>
      </c>
      <c r="AW142" s="13" t="s">
        <v>31</v>
      </c>
      <c r="AX142" s="13" t="s">
        <v>82</v>
      </c>
      <c r="AY142" s="256" t="s">
        <v>152</v>
      </c>
    </row>
    <row r="143" s="2" customFormat="1" ht="16.5" customHeight="1">
      <c r="A143" s="38"/>
      <c r="B143" s="39"/>
      <c r="C143" s="287" t="s">
        <v>650</v>
      </c>
      <c r="D143" s="287" t="s">
        <v>572</v>
      </c>
      <c r="E143" s="288" t="s">
        <v>592</v>
      </c>
      <c r="F143" s="289" t="s">
        <v>593</v>
      </c>
      <c r="G143" s="290" t="s">
        <v>232</v>
      </c>
      <c r="H143" s="291">
        <v>24</v>
      </c>
      <c r="I143" s="292"/>
      <c r="J143" s="293">
        <f>ROUND(I143*H143,2)</f>
        <v>0</v>
      </c>
      <c r="K143" s="289" t="s">
        <v>158</v>
      </c>
      <c r="L143" s="294"/>
      <c r="M143" s="295" t="s">
        <v>1</v>
      </c>
      <c r="N143" s="296" t="s">
        <v>39</v>
      </c>
      <c r="O143" s="91"/>
      <c r="P143" s="235">
        <f>O143*H143</f>
        <v>0</v>
      </c>
      <c r="Q143" s="235">
        <v>1</v>
      </c>
      <c r="R143" s="235">
        <f>Q143*H143</f>
        <v>24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203</v>
      </c>
      <c r="AT143" s="237" t="s">
        <v>572</v>
      </c>
      <c r="AU143" s="237" t="s">
        <v>84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82</v>
      </c>
      <c r="BK143" s="238">
        <f>ROUND(I143*H143,2)</f>
        <v>0</v>
      </c>
      <c r="BL143" s="17" t="s">
        <v>159</v>
      </c>
      <c r="BM143" s="237" t="s">
        <v>1239</v>
      </c>
    </row>
    <row r="144" s="2" customFormat="1">
      <c r="A144" s="38"/>
      <c r="B144" s="39"/>
      <c r="C144" s="40"/>
      <c r="D144" s="239" t="s">
        <v>161</v>
      </c>
      <c r="E144" s="40"/>
      <c r="F144" s="240" t="s">
        <v>593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84</v>
      </c>
    </row>
    <row r="145" s="2" customFormat="1" ht="24.15" customHeight="1">
      <c r="A145" s="38"/>
      <c r="B145" s="39"/>
      <c r="C145" s="226" t="s">
        <v>564</v>
      </c>
      <c r="D145" s="226" t="s">
        <v>154</v>
      </c>
      <c r="E145" s="227" t="s">
        <v>596</v>
      </c>
      <c r="F145" s="228" t="s">
        <v>597</v>
      </c>
      <c r="G145" s="229" t="s">
        <v>157</v>
      </c>
      <c r="H145" s="230">
        <v>60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39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84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82</v>
      </c>
      <c r="BK145" s="238">
        <f>ROUND(I145*H145,2)</f>
        <v>0</v>
      </c>
      <c r="BL145" s="17" t="s">
        <v>159</v>
      </c>
      <c r="BM145" s="237" t="s">
        <v>1240</v>
      </c>
    </row>
    <row r="146" s="2" customFormat="1">
      <c r="A146" s="38"/>
      <c r="B146" s="39"/>
      <c r="C146" s="40"/>
      <c r="D146" s="239" t="s">
        <v>161</v>
      </c>
      <c r="E146" s="40"/>
      <c r="F146" s="240" t="s">
        <v>599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84</v>
      </c>
    </row>
    <row r="147" s="2" customFormat="1">
      <c r="A147" s="38"/>
      <c r="B147" s="39"/>
      <c r="C147" s="40"/>
      <c r="D147" s="244" t="s">
        <v>163</v>
      </c>
      <c r="E147" s="40"/>
      <c r="F147" s="245" t="s">
        <v>600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84</v>
      </c>
    </row>
    <row r="148" s="13" customFormat="1">
      <c r="A148" s="13"/>
      <c r="B148" s="246"/>
      <c r="C148" s="247"/>
      <c r="D148" s="239" t="s">
        <v>241</v>
      </c>
      <c r="E148" s="248" t="s">
        <v>1</v>
      </c>
      <c r="F148" s="249" t="s">
        <v>1237</v>
      </c>
      <c r="G148" s="247"/>
      <c r="H148" s="250">
        <v>60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241</v>
      </c>
      <c r="AU148" s="256" t="s">
        <v>84</v>
      </c>
      <c r="AV148" s="13" t="s">
        <v>84</v>
      </c>
      <c r="AW148" s="13" t="s">
        <v>31</v>
      </c>
      <c r="AX148" s="13" t="s">
        <v>82</v>
      </c>
      <c r="AY148" s="256" t="s">
        <v>152</v>
      </c>
    </row>
    <row r="149" s="2" customFormat="1" ht="16.5" customHeight="1">
      <c r="A149" s="38"/>
      <c r="B149" s="39"/>
      <c r="C149" s="287" t="s">
        <v>571</v>
      </c>
      <c r="D149" s="287" t="s">
        <v>572</v>
      </c>
      <c r="E149" s="288" t="s">
        <v>602</v>
      </c>
      <c r="F149" s="289" t="s">
        <v>603</v>
      </c>
      <c r="G149" s="290" t="s">
        <v>604</v>
      </c>
      <c r="H149" s="291">
        <v>6</v>
      </c>
      <c r="I149" s="292"/>
      <c r="J149" s="293">
        <f>ROUND(I149*H149,2)</f>
        <v>0</v>
      </c>
      <c r="K149" s="289" t="s">
        <v>158</v>
      </c>
      <c r="L149" s="294"/>
      <c r="M149" s="295" t="s">
        <v>1</v>
      </c>
      <c r="N149" s="296" t="s">
        <v>39</v>
      </c>
      <c r="O149" s="91"/>
      <c r="P149" s="235">
        <f>O149*H149</f>
        <v>0</v>
      </c>
      <c r="Q149" s="235">
        <v>0.001</v>
      </c>
      <c r="R149" s="235">
        <f>Q149*H149</f>
        <v>0.0060000000000000001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203</v>
      </c>
      <c r="AT149" s="237" t="s">
        <v>572</v>
      </c>
      <c r="AU149" s="237" t="s">
        <v>84</v>
      </c>
      <c r="AY149" s="17" t="s">
        <v>152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82</v>
      </c>
      <c r="BK149" s="238">
        <f>ROUND(I149*H149,2)</f>
        <v>0</v>
      </c>
      <c r="BL149" s="17" t="s">
        <v>159</v>
      </c>
      <c r="BM149" s="237" t="s">
        <v>1241</v>
      </c>
    </row>
    <row r="150" s="2" customFormat="1">
      <c r="A150" s="38"/>
      <c r="B150" s="39"/>
      <c r="C150" s="40"/>
      <c r="D150" s="239" t="s">
        <v>161</v>
      </c>
      <c r="E150" s="40"/>
      <c r="F150" s="240" t="s">
        <v>603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161</v>
      </c>
      <c r="AU150" s="17" t="s">
        <v>84</v>
      </c>
    </row>
    <row r="151" s="15" customFormat="1">
      <c r="A151" s="15"/>
      <c r="B151" s="273"/>
      <c r="C151" s="274"/>
      <c r="D151" s="239" t="s">
        <v>241</v>
      </c>
      <c r="E151" s="275" t="s">
        <v>1</v>
      </c>
      <c r="F151" s="276" t="s">
        <v>606</v>
      </c>
      <c r="G151" s="274"/>
      <c r="H151" s="275" t="s">
        <v>1</v>
      </c>
      <c r="I151" s="277"/>
      <c r="J151" s="274"/>
      <c r="K151" s="274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241</v>
      </c>
      <c r="AU151" s="282" t="s">
        <v>84</v>
      </c>
      <c r="AV151" s="15" t="s">
        <v>82</v>
      </c>
      <c r="AW151" s="15" t="s">
        <v>31</v>
      </c>
      <c r="AX151" s="15" t="s">
        <v>74</v>
      </c>
      <c r="AY151" s="282" t="s">
        <v>152</v>
      </c>
    </row>
    <row r="152" s="13" customFormat="1">
      <c r="A152" s="13"/>
      <c r="B152" s="246"/>
      <c r="C152" s="247"/>
      <c r="D152" s="239" t="s">
        <v>241</v>
      </c>
      <c r="E152" s="248" t="s">
        <v>1</v>
      </c>
      <c r="F152" s="249" t="s">
        <v>1242</v>
      </c>
      <c r="G152" s="247"/>
      <c r="H152" s="250">
        <v>6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241</v>
      </c>
      <c r="AU152" s="256" t="s">
        <v>84</v>
      </c>
      <c r="AV152" s="13" t="s">
        <v>84</v>
      </c>
      <c r="AW152" s="13" t="s">
        <v>31</v>
      </c>
      <c r="AX152" s="13" t="s">
        <v>82</v>
      </c>
      <c r="AY152" s="256" t="s">
        <v>152</v>
      </c>
    </row>
    <row r="153" s="12" customFormat="1" ht="22.8" customHeight="1">
      <c r="A153" s="12"/>
      <c r="B153" s="210"/>
      <c r="C153" s="211"/>
      <c r="D153" s="212" t="s">
        <v>73</v>
      </c>
      <c r="E153" s="224" t="s">
        <v>190</v>
      </c>
      <c r="F153" s="224" t="s">
        <v>1243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SUM(P154:P158)</f>
        <v>0</v>
      </c>
      <c r="Q153" s="218"/>
      <c r="R153" s="219">
        <f>SUM(R154:R158)</f>
        <v>0.11653824000000002</v>
      </c>
      <c r="S153" s="218"/>
      <c r="T153" s="220">
        <f>SUM(T154:T158)</f>
        <v>0.13616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82</v>
      </c>
      <c r="AT153" s="222" t="s">
        <v>73</v>
      </c>
      <c r="AU153" s="222" t="s">
        <v>82</v>
      </c>
      <c r="AY153" s="221" t="s">
        <v>152</v>
      </c>
      <c r="BK153" s="223">
        <f>SUM(BK154:BK158)</f>
        <v>0</v>
      </c>
    </row>
    <row r="154" s="2" customFormat="1" ht="24.15" customHeight="1">
      <c r="A154" s="38"/>
      <c r="B154" s="39"/>
      <c r="C154" s="226" t="s">
        <v>769</v>
      </c>
      <c r="D154" s="226" t="s">
        <v>154</v>
      </c>
      <c r="E154" s="227" t="s">
        <v>1244</v>
      </c>
      <c r="F154" s="228" t="s">
        <v>1245</v>
      </c>
      <c r="G154" s="229" t="s">
        <v>157</v>
      </c>
      <c r="H154" s="230">
        <v>3.6800000000000002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39</v>
      </c>
      <c r="O154" s="91"/>
      <c r="P154" s="235">
        <f>O154*H154</f>
        <v>0</v>
      </c>
      <c r="Q154" s="235">
        <v>0.031668000000000002</v>
      </c>
      <c r="R154" s="235">
        <f>Q154*H154</f>
        <v>0.11653824000000002</v>
      </c>
      <c r="S154" s="235">
        <v>0.036999999999999998</v>
      </c>
      <c r="T154" s="236">
        <f>S154*H154</f>
        <v>0.13616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159</v>
      </c>
      <c r="AT154" s="237" t="s">
        <v>154</v>
      </c>
      <c r="AU154" s="237" t="s">
        <v>84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82</v>
      </c>
      <c r="BK154" s="238">
        <f>ROUND(I154*H154,2)</f>
        <v>0</v>
      </c>
      <c r="BL154" s="17" t="s">
        <v>159</v>
      </c>
      <c r="BM154" s="237" t="s">
        <v>1246</v>
      </c>
    </row>
    <row r="155" s="2" customFormat="1">
      <c r="A155" s="38"/>
      <c r="B155" s="39"/>
      <c r="C155" s="40"/>
      <c r="D155" s="239" t="s">
        <v>161</v>
      </c>
      <c r="E155" s="40"/>
      <c r="F155" s="240" t="s">
        <v>1247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84</v>
      </c>
    </row>
    <row r="156" s="2" customFormat="1">
      <c r="A156" s="38"/>
      <c r="B156" s="39"/>
      <c r="C156" s="40"/>
      <c r="D156" s="244" t="s">
        <v>163</v>
      </c>
      <c r="E156" s="40"/>
      <c r="F156" s="245" t="s">
        <v>1248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84</v>
      </c>
    </row>
    <row r="157" s="15" customFormat="1">
      <c r="A157" s="15"/>
      <c r="B157" s="273"/>
      <c r="C157" s="274"/>
      <c r="D157" s="239" t="s">
        <v>241</v>
      </c>
      <c r="E157" s="275" t="s">
        <v>1</v>
      </c>
      <c r="F157" s="276" t="s">
        <v>1249</v>
      </c>
      <c r="G157" s="274"/>
      <c r="H157" s="275" t="s">
        <v>1</v>
      </c>
      <c r="I157" s="277"/>
      <c r="J157" s="274"/>
      <c r="K157" s="274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241</v>
      </c>
      <c r="AU157" s="282" t="s">
        <v>84</v>
      </c>
      <c r="AV157" s="15" t="s">
        <v>82</v>
      </c>
      <c r="AW157" s="15" t="s">
        <v>31</v>
      </c>
      <c r="AX157" s="15" t="s">
        <v>74</v>
      </c>
      <c r="AY157" s="282" t="s">
        <v>152</v>
      </c>
    </row>
    <row r="158" s="13" customFormat="1">
      <c r="A158" s="13"/>
      <c r="B158" s="246"/>
      <c r="C158" s="247"/>
      <c r="D158" s="239" t="s">
        <v>241</v>
      </c>
      <c r="E158" s="248" t="s">
        <v>1</v>
      </c>
      <c r="F158" s="249" t="s">
        <v>1250</v>
      </c>
      <c r="G158" s="247"/>
      <c r="H158" s="250">
        <v>3.6800000000000002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241</v>
      </c>
      <c r="AU158" s="256" t="s">
        <v>84</v>
      </c>
      <c r="AV158" s="13" t="s">
        <v>84</v>
      </c>
      <c r="AW158" s="13" t="s">
        <v>31</v>
      </c>
      <c r="AX158" s="13" t="s">
        <v>82</v>
      </c>
      <c r="AY158" s="256" t="s">
        <v>152</v>
      </c>
    </row>
    <row r="159" s="12" customFormat="1" ht="22.8" customHeight="1">
      <c r="A159" s="12"/>
      <c r="B159" s="210"/>
      <c r="C159" s="211"/>
      <c r="D159" s="212" t="s">
        <v>73</v>
      </c>
      <c r="E159" s="224" t="s">
        <v>379</v>
      </c>
      <c r="F159" s="224" t="s">
        <v>380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SUM(P160:P188)</f>
        <v>0</v>
      </c>
      <c r="Q159" s="218"/>
      <c r="R159" s="219">
        <f>SUM(R160:R188)</f>
        <v>0</v>
      </c>
      <c r="S159" s="218"/>
      <c r="T159" s="220">
        <f>SUM(T160:T188)</f>
        <v>21.922499999999999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82</v>
      </c>
      <c r="AT159" s="222" t="s">
        <v>73</v>
      </c>
      <c r="AU159" s="222" t="s">
        <v>82</v>
      </c>
      <c r="AY159" s="221" t="s">
        <v>152</v>
      </c>
      <c r="BK159" s="223">
        <f>SUM(BK160:BK188)</f>
        <v>0</v>
      </c>
    </row>
    <row r="160" s="2" customFormat="1" ht="16.5" customHeight="1">
      <c r="A160" s="38"/>
      <c r="B160" s="39"/>
      <c r="C160" s="226" t="s">
        <v>273</v>
      </c>
      <c r="D160" s="226" t="s">
        <v>154</v>
      </c>
      <c r="E160" s="227" t="s">
        <v>1251</v>
      </c>
      <c r="F160" s="228" t="s">
        <v>1252</v>
      </c>
      <c r="G160" s="229" t="s">
        <v>173</v>
      </c>
      <c r="H160" s="230">
        <v>3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39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2</v>
      </c>
      <c r="T160" s="236">
        <f>S160*H160</f>
        <v>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159</v>
      </c>
      <c r="AT160" s="237" t="s">
        <v>154</v>
      </c>
      <c r="AU160" s="237" t="s">
        <v>84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82</v>
      </c>
      <c r="BK160" s="238">
        <f>ROUND(I160*H160,2)</f>
        <v>0</v>
      </c>
      <c r="BL160" s="17" t="s">
        <v>159</v>
      </c>
      <c r="BM160" s="237" t="s">
        <v>1253</v>
      </c>
    </row>
    <row r="161" s="2" customFormat="1">
      <c r="A161" s="38"/>
      <c r="B161" s="39"/>
      <c r="C161" s="40"/>
      <c r="D161" s="239" t="s">
        <v>161</v>
      </c>
      <c r="E161" s="40"/>
      <c r="F161" s="240" t="s">
        <v>1254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84</v>
      </c>
    </row>
    <row r="162" s="2" customFormat="1">
      <c r="A162" s="38"/>
      <c r="B162" s="39"/>
      <c r="C162" s="40"/>
      <c r="D162" s="244" t="s">
        <v>163</v>
      </c>
      <c r="E162" s="40"/>
      <c r="F162" s="245" t="s">
        <v>1255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84</v>
      </c>
    </row>
    <row r="163" s="15" customFormat="1">
      <c r="A163" s="15"/>
      <c r="B163" s="273"/>
      <c r="C163" s="274"/>
      <c r="D163" s="239" t="s">
        <v>241</v>
      </c>
      <c r="E163" s="275" t="s">
        <v>1</v>
      </c>
      <c r="F163" s="276" t="s">
        <v>1256</v>
      </c>
      <c r="G163" s="274"/>
      <c r="H163" s="275" t="s">
        <v>1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241</v>
      </c>
      <c r="AU163" s="282" t="s">
        <v>84</v>
      </c>
      <c r="AV163" s="15" t="s">
        <v>82</v>
      </c>
      <c r="AW163" s="15" t="s">
        <v>31</v>
      </c>
      <c r="AX163" s="15" t="s">
        <v>74</v>
      </c>
      <c r="AY163" s="282" t="s">
        <v>152</v>
      </c>
    </row>
    <row r="164" s="13" customFormat="1">
      <c r="A164" s="13"/>
      <c r="B164" s="246"/>
      <c r="C164" s="247"/>
      <c r="D164" s="239" t="s">
        <v>241</v>
      </c>
      <c r="E164" s="248" t="s">
        <v>1</v>
      </c>
      <c r="F164" s="249" t="s">
        <v>1257</v>
      </c>
      <c r="G164" s="247"/>
      <c r="H164" s="250">
        <v>1.0800000000000001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241</v>
      </c>
      <c r="AU164" s="256" t="s">
        <v>84</v>
      </c>
      <c r="AV164" s="13" t="s">
        <v>84</v>
      </c>
      <c r="AW164" s="13" t="s">
        <v>31</v>
      </c>
      <c r="AX164" s="13" t="s">
        <v>74</v>
      </c>
      <c r="AY164" s="256" t="s">
        <v>152</v>
      </c>
    </row>
    <row r="165" s="13" customFormat="1">
      <c r="A165" s="13"/>
      <c r="B165" s="246"/>
      <c r="C165" s="247"/>
      <c r="D165" s="239" t="s">
        <v>241</v>
      </c>
      <c r="E165" s="248" t="s">
        <v>1</v>
      </c>
      <c r="F165" s="249" t="s">
        <v>1258</v>
      </c>
      <c r="G165" s="247"/>
      <c r="H165" s="250">
        <v>1.23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241</v>
      </c>
      <c r="AU165" s="256" t="s">
        <v>84</v>
      </c>
      <c r="AV165" s="13" t="s">
        <v>84</v>
      </c>
      <c r="AW165" s="13" t="s">
        <v>31</v>
      </c>
      <c r="AX165" s="13" t="s">
        <v>74</v>
      </c>
      <c r="AY165" s="256" t="s">
        <v>152</v>
      </c>
    </row>
    <row r="166" s="15" customFormat="1">
      <c r="A166" s="15"/>
      <c r="B166" s="273"/>
      <c r="C166" s="274"/>
      <c r="D166" s="239" t="s">
        <v>241</v>
      </c>
      <c r="E166" s="275" t="s">
        <v>1</v>
      </c>
      <c r="F166" s="276" t="s">
        <v>1259</v>
      </c>
      <c r="G166" s="274"/>
      <c r="H166" s="275" t="s">
        <v>1</v>
      </c>
      <c r="I166" s="277"/>
      <c r="J166" s="274"/>
      <c r="K166" s="274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241</v>
      </c>
      <c r="AU166" s="282" t="s">
        <v>84</v>
      </c>
      <c r="AV166" s="15" t="s">
        <v>82</v>
      </c>
      <c r="AW166" s="15" t="s">
        <v>31</v>
      </c>
      <c r="AX166" s="15" t="s">
        <v>74</v>
      </c>
      <c r="AY166" s="282" t="s">
        <v>152</v>
      </c>
    </row>
    <row r="167" s="13" customFormat="1">
      <c r="A167" s="13"/>
      <c r="B167" s="246"/>
      <c r="C167" s="247"/>
      <c r="D167" s="239" t="s">
        <v>241</v>
      </c>
      <c r="E167" s="248" t="s">
        <v>1</v>
      </c>
      <c r="F167" s="249" t="s">
        <v>1260</v>
      </c>
      <c r="G167" s="247"/>
      <c r="H167" s="250">
        <v>0.54000000000000004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241</v>
      </c>
      <c r="AU167" s="256" t="s">
        <v>84</v>
      </c>
      <c r="AV167" s="13" t="s">
        <v>84</v>
      </c>
      <c r="AW167" s="13" t="s">
        <v>31</v>
      </c>
      <c r="AX167" s="13" t="s">
        <v>74</v>
      </c>
      <c r="AY167" s="256" t="s">
        <v>152</v>
      </c>
    </row>
    <row r="168" s="13" customFormat="1">
      <c r="A168" s="13"/>
      <c r="B168" s="246"/>
      <c r="C168" s="247"/>
      <c r="D168" s="239" t="s">
        <v>241</v>
      </c>
      <c r="E168" s="248" t="s">
        <v>1</v>
      </c>
      <c r="F168" s="249" t="s">
        <v>1261</v>
      </c>
      <c r="G168" s="247"/>
      <c r="H168" s="250">
        <v>0.14999999999999999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241</v>
      </c>
      <c r="AU168" s="256" t="s">
        <v>84</v>
      </c>
      <c r="AV168" s="13" t="s">
        <v>84</v>
      </c>
      <c r="AW168" s="13" t="s">
        <v>31</v>
      </c>
      <c r="AX168" s="13" t="s">
        <v>74</v>
      </c>
      <c r="AY168" s="256" t="s">
        <v>152</v>
      </c>
    </row>
    <row r="169" s="14" customFormat="1">
      <c r="A169" s="14"/>
      <c r="B169" s="257"/>
      <c r="C169" s="258"/>
      <c r="D169" s="239" t="s">
        <v>241</v>
      </c>
      <c r="E169" s="259" t="s">
        <v>1</v>
      </c>
      <c r="F169" s="260" t="s">
        <v>243</v>
      </c>
      <c r="G169" s="258"/>
      <c r="H169" s="261">
        <v>3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241</v>
      </c>
      <c r="AU169" s="267" t="s">
        <v>84</v>
      </c>
      <c r="AV169" s="14" t="s">
        <v>159</v>
      </c>
      <c r="AW169" s="14" t="s">
        <v>31</v>
      </c>
      <c r="AX169" s="14" t="s">
        <v>82</v>
      </c>
      <c r="AY169" s="267" t="s">
        <v>152</v>
      </c>
    </row>
    <row r="170" s="2" customFormat="1" ht="24.15" customHeight="1">
      <c r="A170" s="38"/>
      <c r="B170" s="39"/>
      <c r="C170" s="226" t="s">
        <v>267</v>
      </c>
      <c r="D170" s="226" t="s">
        <v>154</v>
      </c>
      <c r="E170" s="227" t="s">
        <v>1262</v>
      </c>
      <c r="F170" s="228" t="s">
        <v>1263</v>
      </c>
      <c r="G170" s="229" t="s">
        <v>173</v>
      </c>
      <c r="H170" s="230">
        <v>5.4299999999999997</v>
      </c>
      <c r="I170" s="231"/>
      <c r="J170" s="232">
        <f>ROUND(I170*H170,2)</f>
        <v>0</v>
      </c>
      <c r="K170" s="228" t="s">
        <v>158</v>
      </c>
      <c r="L170" s="44"/>
      <c r="M170" s="233" t="s">
        <v>1</v>
      </c>
      <c r="N170" s="234" t="s">
        <v>39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1.95</v>
      </c>
      <c r="T170" s="236">
        <f>S170*H170</f>
        <v>10.5885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159</v>
      </c>
      <c r="AT170" s="237" t="s">
        <v>154</v>
      </c>
      <c r="AU170" s="237" t="s">
        <v>84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82</v>
      </c>
      <c r="BK170" s="238">
        <f>ROUND(I170*H170,2)</f>
        <v>0</v>
      </c>
      <c r="BL170" s="17" t="s">
        <v>159</v>
      </c>
      <c r="BM170" s="237" t="s">
        <v>1264</v>
      </c>
    </row>
    <row r="171" s="2" customFormat="1">
      <c r="A171" s="38"/>
      <c r="B171" s="39"/>
      <c r="C171" s="40"/>
      <c r="D171" s="239" t="s">
        <v>161</v>
      </c>
      <c r="E171" s="40"/>
      <c r="F171" s="240" t="s">
        <v>1265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84</v>
      </c>
    </row>
    <row r="172" s="2" customFormat="1">
      <c r="A172" s="38"/>
      <c r="B172" s="39"/>
      <c r="C172" s="40"/>
      <c r="D172" s="244" t="s">
        <v>163</v>
      </c>
      <c r="E172" s="40"/>
      <c r="F172" s="245" t="s">
        <v>1266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84</v>
      </c>
    </row>
    <row r="173" s="15" customFormat="1">
      <c r="A173" s="15"/>
      <c r="B173" s="273"/>
      <c r="C173" s="274"/>
      <c r="D173" s="239" t="s">
        <v>241</v>
      </c>
      <c r="E173" s="275" t="s">
        <v>1</v>
      </c>
      <c r="F173" s="276" t="s">
        <v>815</v>
      </c>
      <c r="G173" s="274"/>
      <c r="H173" s="275" t="s">
        <v>1</v>
      </c>
      <c r="I173" s="277"/>
      <c r="J173" s="274"/>
      <c r="K173" s="274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241</v>
      </c>
      <c r="AU173" s="282" t="s">
        <v>84</v>
      </c>
      <c r="AV173" s="15" t="s">
        <v>82</v>
      </c>
      <c r="AW173" s="15" t="s">
        <v>31</v>
      </c>
      <c r="AX173" s="15" t="s">
        <v>74</v>
      </c>
      <c r="AY173" s="282" t="s">
        <v>152</v>
      </c>
    </row>
    <row r="174" s="13" customFormat="1">
      <c r="A174" s="13"/>
      <c r="B174" s="246"/>
      <c r="C174" s="247"/>
      <c r="D174" s="239" t="s">
        <v>241</v>
      </c>
      <c r="E174" s="248" t="s">
        <v>1</v>
      </c>
      <c r="F174" s="249" t="s">
        <v>1267</v>
      </c>
      <c r="G174" s="247"/>
      <c r="H174" s="250">
        <v>2.1600000000000001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241</v>
      </c>
      <c r="AU174" s="256" t="s">
        <v>84</v>
      </c>
      <c r="AV174" s="13" t="s">
        <v>84</v>
      </c>
      <c r="AW174" s="13" t="s">
        <v>31</v>
      </c>
      <c r="AX174" s="13" t="s">
        <v>74</v>
      </c>
      <c r="AY174" s="256" t="s">
        <v>152</v>
      </c>
    </row>
    <row r="175" s="13" customFormat="1">
      <c r="A175" s="13"/>
      <c r="B175" s="246"/>
      <c r="C175" s="247"/>
      <c r="D175" s="239" t="s">
        <v>241</v>
      </c>
      <c r="E175" s="248" t="s">
        <v>1</v>
      </c>
      <c r="F175" s="249" t="s">
        <v>1268</v>
      </c>
      <c r="G175" s="247"/>
      <c r="H175" s="250">
        <v>2.46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241</v>
      </c>
      <c r="AU175" s="256" t="s">
        <v>84</v>
      </c>
      <c r="AV175" s="13" t="s">
        <v>84</v>
      </c>
      <c r="AW175" s="13" t="s">
        <v>31</v>
      </c>
      <c r="AX175" s="13" t="s">
        <v>74</v>
      </c>
      <c r="AY175" s="256" t="s">
        <v>152</v>
      </c>
    </row>
    <row r="176" s="15" customFormat="1">
      <c r="A176" s="15"/>
      <c r="B176" s="273"/>
      <c r="C176" s="274"/>
      <c r="D176" s="239" t="s">
        <v>241</v>
      </c>
      <c r="E176" s="275" t="s">
        <v>1</v>
      </c>
      <c r="F176" s="276" t="s">
        <v>1269</v>
      </c>
      <c r="G176" s="274"/>
      <c r="H176" s="275" t="s">
        <v>1</v>
      </c>
      <c r="I176" s="277"/>
      <c r="J176" s="274"/>
      <c r="K176" s="274"/>
      <c r="L176" s="278"/>
      <c r="M176" s="279"/>
      <c r="N176" s="280"/>
      <c r="O176" s="280"/>
      <c r="P176" s="280"/>
      <c r="Q176" s="280"/>
      <c r="R176" s="280"/>
      <c r="S176" s="280"/>
      <c r="T176" s="28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2" t="s">
        <v>241</v>
      </c>
      <c r="AU176" s="282" t="s">
        <v>84</v>
      </c>
      <c r="AV176" s="15" t="s">
        <v>82</v>
      </c>
      <c r="AW176" s="15" t="s">
        <v>31</v>
      </c>
      <c r="AX176" s="15" t="s">
        <v>74</v>
      </c>
      <c r="AY176" s="282" t="s">
        <v>152</v>
      </c>
    </row>
    <row r="177" s="13" customFormat="1">
      <c r="A177" s="13"/>
      <c r="B177" s="246"/>
      <c r="C177" s="247"/>
      <c r="D177" s="239" t="s">
        <v>241</v>
      </c>
      <c r="E177" s="248" t="s">
        <v>1</v>
      </c>
      <c r="F177" s="249" t="s">
        <v>1270</v>
      </c>
      <c r="G177" s="247"/>
      <c r="H177" s="250">
        <v>0.54000000000000004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241</v>
      </c>
      <c r="AU177" s="256" t="s">
        <v>84</v>
      </c>
      <c r="AV177" s="13" t="s">
        <v>84</v>
      </c>
      <c r="AW177" s="13" t="s">
        <v>31</v>
      </c>
      <c r="AX177" s="13" t="s">
        <v>74</v>
      </c>
      <c r="AY177" s="256" t="s">
        <v>152</v>
      </c>
    </row>
    <row r="178" s="13" customFormat="1">
      <c r="A178" s="13"/>
      <c r="B178" s="246"/>
      <c r="C178" s="247"/>
      <c r="D178" s="239" t="s">
        <v>241</v>
      </c>
      <c r="E178" s="248" t="s">
        <v>1</v>
      </c>
      <c r="F178" s="249" t="s">
        <v>1271</v>
      </c>
      <c r="G178" s="247"/>
      <c r="H178" s="250">
        <v>0.27000000000000002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241</v>
      </c>
      <c r="AU178" s="256" t="s">
        <v>84</v>
      </c>
      <c r="AV178" s="13" t="s">
        <v>84</v>
      </c>
      <c r="AW178" s="13" t="s">
        <v>31</v>
      </c>
      <c r="AX178" s="13" t="s">
        <v>74</v>
      </c>
      <c r="AY178" s="256" t="s">
        <v>152</v>
      </c>
    </row>
    <row r="179" s="14" customFormat="1">
      <c r="A179" s="14"/>
      <c r="B179" s="257"/>
      <c r="C179" s="258"/>
      <c r="D179" s="239" t="s">
        <v>241</v>
      </c>
      <c r="E179" s="259" t="s">
        <v>1</v>
      </c>
      <c r="F179" s="260" t="s">
        <v>243</v>
      </c>
      <c r="G179" s="258"/>
      <c r="H179" s="261">
        <v>5.4299999999999997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241</v>
      </c>
      <c r="AU179" s="267" t="s">
        <v>84</v>
      </c>
      <c r="AV179" s="14" t="s">
        <v>159</v>
      </c>
      <c r="AW179" s="14" t="s">
        <v>31</v>
      </c>
      <c r="AX179" s="14" t="s">
        <v>82</v>
      </c>
      <c r="AY179" s="267" t="s">
        <v>152</v>
      </c>
    </row>
    <row r="180" s="2" customFormat="1" ht="24.15" customHeight="1">
      <c r="A180" s="38"/>
      <c r="B180" s="39"/>
      <c r="C180" s="226" t="s">
        <v>500</v>
      </c>
      <c r="D180" s="226" t="s">
        <v>154</v>
      </c>
      <c r="E180" s="227" t="s">
        <v>1008</v>
      </c>
      <c r="F180" s="228" t="s">
        <v>1009</v>
      </c>
      <c r="G180" s="229" t="s">
        <v>206</v>
      </c>
      <c r="H180" s="230">
        <v>3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39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0.070000000000000007</v>
      </c>
      <c r="T180" s="236">
        <f>S180*H180</f>
        <v>0.21000000000000002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159</v>
      </c>
      <c r="AT180" s="237" t="s">
        <v>154</v>
      </c>
      <c r="AU180" s="237" t="s">
        <v>84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82</v>
      </c>
      <c r="BK180" s="238">
        <f>ROUND(I180*H180,2)</f>
        <v>0</v>
      </c>
      <c r="BL180" s="17" t="s">
        <v>159</v>
      </c>
      <c r="BM180" s="237" t="s">
        <v>1272</v>
      </c>
    </row>
    <row r="181" s="2" customFormat="1">
      <c r="A181" s="38"/>
      <c r="B181" s="39"/>
      <c r="C181" s="40"/>
      <c r="D181" s="239" t="s">
        <v>161</v>
      </c>
      <c r="E181" s="40"/>
      <c r="F181" s="240" t="s">
        <v>1009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161</v>
      </c>
      <c r="AU181" s="17" t="s">
        <v>84</v>
      </c>
    </row>
    <row r="182" s="2" customFormat="1">
      <c r="A182" s="38"/>
      <c r="B182" s="39"/>
      <c r="C182" s="40"/>
      <c r="D182" s="244" t="s">
        <v>163</v>
      </c>
      <c r="E182" s="40"/>
      <c r="F182" s="245" t="s">
        <v>1011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84</v>
      </c>
    </row>
    <row r="183" s="13" customFormat="1">
      <c r="A183" s="13"/>
      <c r="B183" s="246"/>
      <c r="C183" s="247"/>
      <c r="D183" s="239" t="s">
        <v>241</v>
      </c>
      <c r="E183" s="248" t="s">
        <v>1</v>
      </c>
      <c r="F183" s="249" t="s">
        <v>170</v>
      </c>
      <c r="G183" s="247"/>
      <c r="H183" s="250">
        <v>3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241</v>
      </c>
      <c r="AU183" s="256" t="s">
        <v>84</v>
      </c>
      <c r="AV183" s="13" t="s">
        <v>84</v>
      </c>
      <c r="AW183" s="13" t="s">
        <v>31</v>
      </c>
      <c r="AX183" s="13" t="s">
        <v>82</v>
      </c>
      <c r="AY183" s="256" t="s">
        <v>152</v>
      </c>
    </row>
    <row r="184" s="2" customFormat="1" ht="16.5" customHeight="1">
      <c r="A184" s="38"/>
      <c r="B184" s="39"/>
      <c r="C184" s="226" t="s">
        <v>279</v>
      </c>
      <c r="D184" s="226" t="s">
        <v>154</v>
      </c>
      <c r="E184" s="227" t="s">
        <v>1273</v>
      </c>
      <c r="F184" s="228" t="s">
        <v>1274</v>
      </c>
      <c r="G184" s="229" t="s">
        <v>173</v>
      </c>
      <c r="H184" s="230">
        <v>2.1349999999999998</v>
      </c>
      <c r="I184" s="231"/>
      <c r="J184" s="232">
        <f>ROUND(I184*H184,2)</f>
        <v>0</v>
      </c>
      <c r="K184" s="228" t="s">
        <v>158</v>
      </c>
      <c r="L184" s="44"/>
      <c r="M184" s="233" t="s">
        <v>1</v>
      </c>
      <c r="N184" s="234" t="s">
        <v>39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2.3999999999999999</v>
      </c>
      <c r="T184" s="236">
        <f>S184*H184</f>
        <v>5.1239999999999997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159</v>
      </c>
      <c r="AT184" s="237" t="s">
        <v>154</v>
      </c>
      <c r="AU184" s="237" t="s">
        <v>84</v>
      </c>
      <c r="AY184" s="17" t="s">
        <v>152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82</v>
      </c>
      <c r="BK184" s="238">
        <f>ROUND(I184*H184,2)</f>
        <v>0</v>
      </c>
      <c r="BL184" s="17" t="s">
        <v>159</v>
      </c>
      <c r="BM184" s="237" t="s">
        <v>1275</v>
      </c>
    </row>
    <row r="185" s="2" customFormat="1">
      <c r="A185" s="38"/>
      <c r="B185" s="39"/>
      <c r="C185" s="40"/>
      <c r="D185" s="239" t="s">
        <v>161</v>
      </c>
      <c r="E185" s="40"/>
      <c r="F185" s="240" t="s">
        <v>1276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161</v>
      </c>
      <c r="AU185" s="17" t="s">
        <v>84</v>
      </c>
    </row>
    <row r="186" s="2" customFormat="1">
      <c r="A186" s="38"/>
      <c r="B186" s="39"/>
      <c r="C186" s="40"/>
      <c r="D186" s="244" t="s">
        <v>163</v>
      </c>
      <c r="E186" s="40"/>
      <c r="F186" s="245" t="s">
        <v>1277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163</v>
      </c>
      <c r="AU186" s="17" t="s">
        <v>84</v>
      </c>
    </row>
    <row r="187" s="15" customFormat="1">
      <c r="A187" s="15"/>
      <c r="B187" s="273"/>
      <c r="C187" s="274"/>
      <c r="D187" s="239" t="s">
        <v>241</v>
      </c>
      <c r="E187" s="275" t="s">
        <v>1</v>
      </c>
      <c r="F187" s="276" t="s">
        <v>1278</v>
      </c>
      <c r="G187" s="274"/>
      <c r="H187" s="275" t="s">
        <v>1</v>
      </c>
      <c r="I187" s="277"/>
      <c r="J187" s="274"/>
      <c r="K187" s="274"/>
      <c r="L187" s="278"/>
      <c r="M187" s="279"/>
      <c r="N187" s="280"/>
      <c r="O187" s="280"/>
      <c r="P187" s="280"/>
      <c r="Q187" s="280"/>
      <c r="R187" s="280"/>
      <c r="S187" s="280"/>
      <c r="T187" s="28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2" t="s">
        <v>241</v>
      </c>
      <c r="AU187" s="282" t="s">
        <v>84</v>
      </c>
      <c r="AV187" s="15" t="s">
        <v>82</v>
      </c>
      <c r="AW187" s="15" t="s">
        <v>31</v>
      </c>
      <c r="AX187" s="15" t="s">
        <v>74</v>
      </c>
      <c r="AY187" s="282" t="s">
        <v>152</v>
      </c>
    </row>
    <row r="188" s="13" customFormat="1">
      <c r="A188" s="13"/>
      <c r="B188" s="246"/>
      <c r="C188" s="247"/>
      <c r="D188" s="239" t="s">
        <v>241</v>
      </c>
      <c r="E188" s="248" t="s">
        <v>1</v>
      </c>
      <c r="F188" s="249" t="s">
        <v>1279</v>
      </c>
      <c r="G188" s="247"/>
      <c r="H188" s="250">
        <v>2.1349999999999998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241</v>
      </c>
      <c r="AU188" s="256" t="s">
        <v>84</v>
      </c>
      <c r="AV188" s="13" t="s">
        <v>84</v>
      </c>
      <c r="AW188" s="13" t="s">
        <v>31</v>
      </c>
      <c r="AX188" s="13" t="s">
        <v>82</v>
      </c>
      <c r="AY188" s="256" t="s">
        <v>152</v>
      </c>
    </row>
    <row r="189" s="12" customFormat="1" ht="22.8" customHeight="1">
      <c r="A189" s="12"/>
      <c r="B189" s="210"/>
      <c r="C189" s="211"/>
      <c r="D189" s="212" t="s">
        <v>73</v>
      </c>
      <c r="E189" s="224" t="s">
        <v>401</v>
      </c>
      <c r="F189" s="224" t="s">
        <v>402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SUM(P190:P199)</f>
        <v>0</v>
      </c>
      <c r="Q189" s="218"/>
      <c r="R189" s="219">
        <f>SUM(R190:R199)</f>
        <v>0</v>
      </c>
      <c r="S189" s="218"/>
      <c r="T189" s="220">
        <f>SUM(T190:T199)</f>
        <v>11.080608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82</v>
      </c>
      <c r="AT189" s="222" t="s">
        <v>73</v>
      </c>
      <c r="AU189" s="222" t="s">
        <v>82</v>
      </c>
      <c r="AY189" s="221" t="s">
        <v>152</v>
      </c>
      <c r="BK189" s="223">
        <f>SUM(BK190:BK199)</f>
        <v>0</v>
      </c>
    </row>
    <row r="190" s="2" customFormat="1" ht="24.15" customHeight="1">
      <c r="A190" s="38"/>
      <c r="B190" s="39"/>
      <c r="C190" s="226" t="s">
        <v>244</v>
      </c>
      <c r="D190" s="226" t="s">
        <v>154</v>
      </c>
      <c r="E190" s="227" t="s">
        <v>216</v>
      </c>
      <c r="F190" s="228" t="s">
        <v>217</v>
      </c>
      <c r="G190" s="229" t="s">
        <v>173</v>
      </c>
      <c r="H190" s="230">
        <v>29.792000000000002</v>
      </c>
      <c r="I190" s="231"/>
      <c r="J190" s="232">
        <f>ROUND(I190*H190,2)</f>
        <v>0</v>
      </c>
      <c r="K190" s="228" t="s">
        <v>158</v>
      </c>
      <c r="L190" s="44"/>
      <c r="M190" s="233" t="s">
        <v>1</v>
      </c>
      <c r="N190" s="234" t="s">
        <v>39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0.039</v>
      </c>
      <c r="T190" s="236">
        <f>S190*H190</f>
        <v>1.161888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159</v>
      </c>
      <c r="AT190" s="237" t="s">
        <v>154</v>
      </c>
      <c r="AU190" s="237" t="s">
        <v>84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82</v>
      </c>
      <c r="BK190" s="238">
        <f>ROUND(I190*H190,2)</f>
        <v>0</v>
      </c>
      <c r="BL190" s="17" t="s">
        <v>159</v>
      </c>
      <c r="BM190" s="237" t="s">
        <v>1280</v>
      </c>
    </row>
    <row r="191" s="2" customFormat="1">
      <c r="A191" s="38"/>
      <c r="B191" s="39"/>
      <c r="C191" s="40"/>
      <c r="D191" s="239" t="s">
        <v>161</v>
      </c>
      <c r="E191" s="40"/>
      <c r="F191" s="240" t="s">
        <v>219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84</v>
      </c>
    </row>
    <row r="192" s="2" customFormat="1">
      <c r="A192" s="38"/>
      <c r="B192" s="39"/>
      <c r="C192" s="40"/>
      <c r="D192" s="244" t="s">
        <v>163</v>
      </c>
      <c r="E192" s="40"/>
      <c r="F192" s="245" t="s">
        <v>220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84</v>
      </c>
    </row>
    <row r="193" s="15" customFormat="1">
      <c r="A193" s="15"/>
      <c r="B193" s="273"/>
      <c r="C193" s="274"/>
      <c r="D193" s="239" t="s">
        <v>241</v>
      </c>
      <c r="E193" s="275" t="s">
        <v>1</v>
      </c>
      <c r="F193" s="276" t="s">
        <v>1281</v>
      </c>
      <c r="G193" s="274"/>
      <c r="H193" s="275" t="s">
        <v>1</v>
      </c>
      <c r="I193" s="277"/>
      <c r="J193" s="274"/>
      <c r="K193" s="274"/>
      <c r="L193" s="278"/>
      <c r="M193" s="279"/>
      <c r="N193" s="280"/>
      <c r="O193" s="280"/>
      <c r="P193" s="280"/>
      <c r="Q193" s="280"/>
      <c r="R193" s="280"/>
      <c r="S193" s="280"/>
      <c r="T193" s="28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2" t="s">
        <v>241</v>
      </c>
      <c r="AU193" s="282" t="s">
        <v>84</v>
      </c>
      <c r="AV193" s="15" t="s">
        <v>82</v>
      </c>
      <c r="AW193" s="15" t="s">
        <v>31</v>
      </c>
      <c r="AX193" s="15" t="s">
        <v>74</v>
      </c>
      <c r="AY193" s="282" t="s">
        <v>152</v>
      </c>
    </row>
    <row r="194" s="13" customFormat="1">
      <c r="A194" s="13"/>
      <c r="B194" s="246"/>
      <c r="C194" s="247"/>
      <c r="D194" s="239" t="s">
        <v>241</v>
      </c>
      <c r="E194" s="248" t="s">
        <v>1</v>
      </c>
      <c r="F194" s="249" t="s">
        <v>1282</v>
      </c>
      <c r="G194" s="247"/>
      <c r="H194" s="250">
        <v>29.792000000000002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241</v>
      </c>
      <c r="AU194" s="256" t="s">
        <v>84</v>
      </c>
      <c r="AV194" s="13" t="s">
        <v>84</v>
      </c>
      <c r="AW194" s="13" t="s">
        <v>31</v>
      </c>
      <c r="AX194" s="13" t="s">
        <v>82</v>
      </c>
      <c r="AY194" s="256" t="s">
        <v>152</v>
      </c>
    </row>
    <row r="195" s="2" customFormat="1" ht="33" customHeight="1">
      <c r="A195" s="38"/>
      <c r="B195" s="39"/>
      <c r="C195" s="226" t="s">
        <v>250</v>
      </c>
      <c r="D195" s="226" t="s">
        <v>154</v>
      </c>
      <c r="E195" s="227" t="s">
        <v>1283</v>
      </c>
      <c r="F195" s="228" t="s">
        <v>1284</v>
      </c>
      <c r="G195" s="229" t="s">
        <v>173</v>
      </c>
      <c r="H195" s="230">
        <v>41.328000000000003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39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0.23999999999999999</v>
      </c>
      <c r="T195" s="236">
        <f>S195*H195</f>
        <v>9.9187200000000004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159</v>
      </c>
      <c r="AT195" s="237" t="s">
        <v>154</v>
      </c>
      <c r="AU195" s="237" t="s">
        <v>84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82</v>
      </c>
      <c r="BK195" s="238">
        <f>ROUND(I195*H195,2)</f>
        <v>0</v>
      </c>
      <c r="BL195" s="17" t="s">
        <v>159</v>
      </c>
      <c r="BM195" s="237" t="s">
        <v>1285</v>
      </c>
    </row>
    <row r="196" s="2" customFormat="1">
      <c r="A196" s="38"/>
      <c r="B196" s="39"/>
      <c r="C196" s="40"/>
      <c r="D196" s="239" t="s">
        <v>161</v>
      </c>
      <c r="E196" s="40"/>
      <c r="F196" s="240" t="s">
        <v>1286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84</v>
      </c>
    </row>
    <row r="197" s="2" customFormat="1">
      <c r="A197" s="38"/>
      <c r="B197" s="39"/>
      <c r="C197" s="40"/>
      <c r="D197" s="244" t="s">
        <v>163</v>
      </c>
      <c r="E197" s="40"/>
      <c r="F197" s="245" t="s">
        <v>1287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84</v>
      </c>
    </row>
    <row r="198" s="15" customFormat="1">
      <c r="A198" s="15"/>
      <c r="B198" s="273"/>
      <c r="C198" s="274"/>
      <c r="D198" s="239" t="s">
        <v>241</v>
      </c>
      <c r="E198" s="275" t="s">
        <v>1</v>
      </c>
      <c r="F198" s="276" t="s">
        <v>1288</v>
      </c>
      <c r="G198" s="274"/>
      <c r="H198" s="275" t="s">
        <v>1</v>
      </c>
      <c r="I198" s="277"/>
      <c r="J198" s="274"/>
      <c r="K198" s="274"/>
      <c r="L198" s="278"/>
      <c r="M198" s="279"/>
      <c r="N198" s="280"/>
      <c r="O198" s="280"/>
      <c r="P198" s="280"/>
      <c r="Q198" s="280"/>
      <c r="R198" s="280"/>
      <c r="S198" s="280"/>
      <c r="T198" s="28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2" t="s">
        <v>241</v>
      </c>
      <c r="AU198" s="282" t="s">
        <v>84</v>
      </c>
      <c r="AV198" s="15" t="s">
        <v>82</v>
      </c>
      <c r="AW198" s="15" t="s">
        <v>31</v>
      </c>
      <c r="AX198" s="15" t="s">
        <v>74</v>
      </c>
      <c r="AY198" s="282" t="s">
        <v>152</v>
      </c>
    </row>
    <row r="199" s="13" customFormat="1">
      <c r="A199" s="13"/>
      <c r="B199" s="246"/>
      <c r="C199" s="247"/>
      <c r="D199" s="239" t="s">
        <v>241</v>
      </c>
      <c r="E199" s="248" t="s">
        <v>1</v>
      </c>
      <c r="F199" s="249" t="s">
        <v>1289</v>
      </c>
      <c r="G199" s="247"/>
      <c r="H199" s="250">
        <v>41.328000000000003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241</v>
      </c>
      <c r="AU199" s="256" t="s">
        <v>84</v>
      </c>
      <c r="AV199" s="13" t="s">
        <v>84</v>
      </c>
      <c r="AW199" s="13" t="s">
        <v>31</v>
      </c>
      <c r="AX199" s="13" t="s">
        <v>82</v>
      </c>
      <c r="AY199" s="256" t="s">
        <v>152</v>
      </c>
    </row>
    <row r="200" s="12" customFormat="1" ht="22.8" customHeight="1">
      <c r="A200" s="12"/>
      <c r="B200" s="210"/>
      <c r="C200" s="211"/>
      <c r="D200" s="212" t="s">
        <v>73</v>
      </c>
      <c r="E200" s="224" t="s">
        <v>227</v>
      </c>
      <c r="F200" s="224" t="s">
        <v>228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SUM(P201:P254)</f>
        <v>0</v>
      </c>
      <c r="Q200" s="218"/>
      <c r="R200" s="219">
        <f>SUM(R201:R254)</f>
        <v>0.0037785000000000002</v>
      </c>
      <c r="S200" s="218"/>
      <c r="T200" s="220">
        <f>SUM(T201:T254)</f>
        <v>8.463000000000001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82</v>
      </c>
      <c r="AT200" s="222" t="s">
        <v>73</v>
      </c>
      <c r="AU200" s="222" t="s">
        <v>82</v>
      </c>
      <c r="AY200" s="221" t="s">
        <v>152</v>
      </c>
      <c r="BK200" s="223">
        <f>SUM(BK201:BK254)</f>
        <v>0</v>
      </c>
    </row>
    <row r="201" s="2" customFormat="1" ht="16.5" customHeight="1">
      <c r="A201" s="38"/>
      <c r="B201" s="39"/>
      <c r="C201" s="226" t="s">
        <v>656</v>
      </c>
      <c r="D201" s="226" t="s">
        <v>154</v>
      </c>
      <c r="E201" s="227" t="s">
        <v>411</v>
      </c>
      <c r="F201" s="228" t="s">
        <v>412</v>
      </c>
      <c r="G201" s="229" t="s">
        <v>232</v>
      </c>
      <c r="H201" s="230">
        <v>43.472999999999999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39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159</v>
      </c>
      <c r="AT201" s="237" t="s">
        <v>154</v>
      </c>
      <c r="AU201" s="237" t="s">
        <v>84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82</v>
      </c>
      <c r="BK201" s="238">
        <f>ROUND(I201*H201,2)</f>
        <v>0</v>
      </c>
      <c r="BL201" s="17" t="s">
        <v>159</v>
      </c>
      <c r="BM201" s="237" t="s">
        <v>1290</v>
      </c>
    </row>
    <row r="202" s="2" customFormat="1">
      <c r="A202" s="38"/>
      <c r="B202" s="39"/>
      <c r="C202" s="40"/>
      <c r="D202" s="239" t="s">
        <v>161</v>
      </c>
      <c r="E202" s="40"/>
      <c r="F202" s="240" t="s">
        <v>414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84</v>
      </c>
    </row>
    <row r="203" s="2" customFormat="1">
      <c r="A203" s="38"/>
      <c r="B203" s="39"/>
      <c r="C203" s="40"/>
      <c r="D203" s="244" t="s">
        <v>163</v>
      </c>
      <c r="E203" s="40"/>
      <c r="F203" s="245" t="s">
        <v>415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84</v>
      </c>
    </row>
    <row r="204" s="2" customFormat="1" ht="24.15" customHeight="1">
      <c r="A204" s="38"/>
      <c r="B204" s="39"/>
      <c r="C204" s="226" t="s">
        <v>82</v>
      </c>
      <c r="D204" s="226" t="s">
        <v>154</v>
      </c>
      <c r="E204" s="227" t="s">
        <v>1047</v>
      </c>
      <c r="F204" s="228" t="s">
        <v>1048</v>
      </c>
      <c r="G204" s="229" t="s">
        <v>232</v>
      </c>
      <c r="H204" s="230">
        <v>0.68700000000000006</v>
      </c>
      <c r="I204" s="231"/>
      <c r="J204" s="232">
        <f>ROUND(I204*H204,2)</f>
        <v>0</v>
      </c>
      <c r="K204" s="228" t="s">
        <v>158</v>
      </c>
      <c r="L204" s="44"/>
      <c r="M204" s="233" t="s">
        <v>1</v>
      </c>
      <c r="N204" s="234" t="s">
        <v>39</v>
      </c>
      <c r="O204" s="91"/>
      <c r="P204" s="235">
        <f>O204*H204</f>
        <v>0</v>
      </c>
      <c r="Q204" s="235">
        <v>0.0054999999999999997</v>
      </c>
      <c r="R204" s="235">
        <f>Q204*H204</f>
        <v>0.0037785000000000002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159</v>
      </c>
      <c r="AT204" s="237" t="s">
        <v>154</v>
      </c>
      <c r="AU204" s="237" t="s">
        <v>84</v>
      </c>
      <c r="AY204" s="17" t="s">
        <v>152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82</v>
      </c>
      <c r="BK204" s="238">
        <f>ROUND(I204*H204,2)</f>
        <v>0</v>
      </c>
      <c r="BL204" s="17" t="s">
        <v>159</v>
      </c>
      <c r="BM204" s="237" t="s">
        <v>1291</v>
      </c>
    </row>
    <row r="205" s="2" customFormat="1">
      <c r="A205" s="38"/>
      <c r="B205" s="39"/>
      <c r="C205" s="40"/>
      <c r="D205" s="239" t="s">
        <v>161</v>
      </c>
      <c r="E205" s="40"/>
      <c r="F205" s="240" t="s">
        <v>1050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161</v>
      </c>
      <c r="AU205" s="17" t="s">
        <v>84</v>
      </c>
    </row>
    <row r="206" s="2" customFormat="1">
      <c r="A206" s="38"/>
      <c r="B206" s="39"/>
      <c r="C206" s="40"/>
      <c r="D206" s="244" t="s">
        <v>163</v>
      </c>
      <c r="E206" s="40"/>
      <c r="F206" s="245" t="s">
        <v>1051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84</v>
      </c>
    </row>
    <row r="207" s="13" customFormat="1">
      <c r="A207" s="13"/>
      <c r="B207" s="246"/>
      <c r="C207" s="247"/>
      <c r="D207" s="239" t="s">
        <v>241</v>
      </c>
      <c r="E207" s="248" t="s">
        <v>1</v>
      </c>
      <c r="F207" s="249" t="s">
        <v>1292</v>
      </c>
      <c r="G207" s="247"/>
      <c r="H207" s="250">
        <v>0.68700000000000006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241</v>
      </c>
      <c r="AU207" s="256" t="s">
        <v>84</v>
      </c>
      <c r="AV207" s="13" t="s">
        <v>84</v>
      </c>
      <c r="AW207" s="13" t="s">
        <v>31</v>
      </c>
      <c r="AX207" s="13" t="s">
        <v>82</v>
      </c>
      <c r="AY207" s="256" t="s">
        <v>152</v>
      </c>
    </row>
    <row r="208" s="2" customFormat="1" ht="24.15" customHeight="1">
      <c r="A208" s="38"/>
      <c r="B208" s="39"/>
      <c r="C208" s="226" t="s">
        <v>289</v>
      </c>
      <c r="D208" s="226" t="s">
        <v>154</v>
      </c>
      <c r="E208" s="227" t="s">
        <v>1053</v>
      </c>
      <c r="F208" s="228" t="s">
        <v>1054</v>
      </c>
      <c r="G208" s="229" t="s">
        <v>232</v>
      </c>
      <c r="H208" s="230">
        <v>43.472999999999999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39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159</v>
      </c>
      <c r="AT208" s="237" t="s">
        <v>154</v>
      </c>
      <c r="AU208" s="237" t="s">
        <v>84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82</v>
      </c>
      <c r="BK208" s="238">
        <f>ROUND(I208*H208,2)</f>
        <v>0</v>
      </c>
      <c r="BL208" s="17" t="s">
        <v>159</v>
      </c>
      <c r="BM208" s="237" t="s">
        <v>1293</v>
      </c>
    </row>
    <row r="209" s="2" customFormat="1">
      <c r="A209" s="38"/>
      <c r="B209" s="39"/>
      <c r="C209" s="40"/>
      <c r="D209" s="239" t="s">
        <v>161</v>
      </c>
      <c r="E209" s="40"/>
      <c r="F209" s="240" t="s">
        <v>1056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84</v>
      </c>
    </row>
    <row r="210" s="2" customFormat="1">
      <c r="A210" s="38"/>
      <c r="B210" s="39"/>
      <c r="C210" s="40"/>
      <c r="D210" s="244" t="s">
        <v>163</v>
      </c>
      <c r="E210" s="40"/>
      <c r="F210" s="245" t="s">
        <v>1057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84</v>
      </c>
    </row>
    <row r="211" s="2" customFormat="1" ht="24.15" customHeight="1">
      <c r="A211" s="38"/>
      <c r="B211" s="39"/>
      <c r="C211" s="226" t="s">
        <v>740</v>
      </c>
      <c r="D211" s="226" t="s">
        <v>154</v>
      </c>
      <c r="E211" s="227" t="s">
        <v>516</v>
      </c>
      <c r="F211" s="228" t="s">
        <v>517</v>
      </c>
      <c r="G211" s="229" t="s">
        <v>232</v>
      </c>
      <c r="H211" s="230">
        <v>44.216999999999999</v>
      </c>
      <c r="I211" s="231"/>
      <c r="J211" s="232">
        <f>ROUND(I211*H211,2)</f>
        <v>0</v>
      </c>
      <c r="K211" s="228" t="s">
        <v>158</v>
      </c>
      <c r="L211" s="44"/>
      <c r="M211" s="233" t="s">
        <v>1</v>
      </c>
      <c r="N211" s="234" t="s">
        <v>39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159</v>
      </c>
      <c r="AT211" s="237" t="s">
        <v>154</v>
      </c>
      <c r="AU211" s="237" t="s">
        <v>84</v>
      </c>
      <c r="AY211" s="17" t="s">
        <v>152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82</v>
      </c>
      <c r="BK211" s="238">
        <f>ROUND(I211*H211,2)</f>
        <v>0</v>
      </c>
      <c r="BL211" s="17" t="s">
        <v>159</v>
      </c>
      <c r="BM211" s="237" t="s">
        <v>1294</v>
      </c>
    </row>
    <row r="212" s="2" customFormat="1">
      <c r="A212" s="38"/>
      <c r="B212" s="39"/>
      <c r="C212" s="40"/>
      <c r="D212" s="239" t="s">
        <v>161</v>
      </c>
      <c r="E212" s="40"/>
      <c r="F212" s="240" t="s">
        <v>519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161</v>
      </c>
      <c r="AU212" s="17" t="s">
        <v>84</v>
      </c>
    </row>
    <row r="213" s="2" customFormat="1">
      <c r="A213" s="38"/>
      <c r="B213" s="39"/>
      <c r="C213" s="40"/>
      <c r="D213" s="244" t="s">
        <v>163</v>
      </c>
      <c r="E213" s="40"/>
      <c r="F213" s="245" t="s">
        <v>520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84</v>
      </c>
    </row>
    <row r="214" s="2" customFormat="1" ht="24.15" customHeight="1">
      <c r="A214" s="38"/>
      <c r="B214" s="39"/>
      <c r="C214" s="226" t="s">
        <v>297</v>
      </c>
      <c r="D214" s="226" t="s">
        <v>154</v>
      </c>
      <c r="E214" s="227" t="s">
        <v>926</v>
      </c>
      <c r="F214" s="228" t="s">
        <v>927</v>
      </c>
      <c r="G214" s="229" t="s">
        <v>232</v>
      </c>
      <c r="H214" s="230">
        <v>1651.9739999999999</v>
      </c>
      <c r="I214" s="231"/>
      <c r="J214" s="232">
        <f>ROUND(I214*H214,2)</f>
        <v>0</v>
      </c>
      <c r="K214" s="228" t="s">
        <v>158</v>
      </c>
      <c r="L214" s="44"/>
      <c r="M214" s="233" t="s">
        <v>1</v>
      </c>
      <c r="N214" s="234" t="s">
        <v>39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159</v>
      </c>
      <c r="AT214" s="237" t="s">
        <v>154</v>
      </c>
      <c r="AU214" s="237" t="s">
        <v>84</v>
      </c>
      <c r="AY214" s="17" t="s">
        <v>152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82</v>
      </c>
      <c r="BK214" s="238">
        <f>ROUND(I214*H214,2)</f>
        <v>0</v>
      </c>
      <c r="BL214" s="17" t="s">
        <v>159</v>
      </c>
      <c r="BM214" s="237" t="s">
        <v>1295</v>
      </c>
    </row>
    <row r="215" s="2" customFormat="1">
      <c r="A215" s="38"/>
      <c r="B215" s="39"/>
      <c r="C215" s="40"/>
      <c r="D215" s="239" t="s">
        <v>161</v>
      </c>
      <c r="E215" s="40"/>
      <c r="F215" s="240" t="s">
        <v>929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161</v>
      </c>
      <c r="AU215" s="17" t="s">
        <v>84</v>
      </c>
    </row>
    <row r="216" s="2" customFormat="1">
      <c r="A216" s="38"/>
      <c r="B216" s="39"/>
      <c r="C216" s="40"/>
      <c r="D216" s="244" t="s">
        <v>163</v>
      </c>
      <c r="E216" s="40"/>
      <c r="F216" s="245" t="s">
        <v>930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84</v>
      </c>
    </row>
    <row r="217" s="13" customFormat="1">
      <c r="A217" s="13"/>
      <c r="B217" s="246"/>
      <c r="C217" s="247"/>
      <c r="D217" s="239" t="s">
        <v>241</v>
      </c>
      <c r="E217" s="248" t="s">
        <v>1</v>
      </c>
      <c r="F217" s="249" t="s">
        <v>1296</v>
      </c>
      <c r="G217" s="247"/>
      <c r="H217" s="250">
        <v>1651.9739999999999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241</v>
      </c>
      <c r="AU217" s="256" t="s">
        <v>84</v>
      </c>
      <c r="AV217" s="13" t="s">
        <v>84</v>
      </c>
      <c r="AW217" s="13" t="s">
        <v>31</v>
      </c>
      <c r="AX217" s="13" t="s">
        <v>82</v>
      </c>
      <c r="AY217" s="256" t="s">
        <v>152</v>
      </c>
    </row>
    <row r="218" s="2" customFormat="1" ht="24.15" customHeight="1">
      <c r="A218" s="38"/>
      <c r="B218" s="39"/>
      <c r="C218" s="226" t="s">
        <v>7</v>
      </c>
      <c r="D218" s="226" t="s">
        <v>154</v>
      </c>
      <c r="E218" s="227" t="s">
        <v>1297</v>
      </c>
      <c r="F218" s="228" t="s">
        <v>1298</v>
      </c>
      <c r="G218" s="229" t="s">
        <v>173</v>
      </c>
      <c r="H218" s="230">
        <v>5.6420000000000003</v>
      </c>
      <c r="I218" s="231"/>
      <c r="J218" s="232">
        <f>ROUND(I218*H218,2)</f>
        <v>0</v>
      </c>
      <c r="K218" s="228" t="s">
        <v>158</v>
      </c>
      <c r="L218" s="44"/>
      <c r="M218" s="233" t="s">
        <v>1</v>
      </c>
      <c r="N218" s="234" t="s">
        <v>39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1.5</v>
      </c>
      <c r="T218" s="236">
        <f>S218*H218</f>
        <v>8.463000000000001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159</v>
      </c>
      <c r="AT218" s="237" t="s">
        <v>154</v>
      </c>
      <c r="AU218" s="237" t="s">
        <v>84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82</v>
      </c>
      <c r="BK218" s="238">
        <f>ROUND(I218*H218,2)</f>
        <v>0</v>
      </c>
      <c r="BL218" s="17" t="s">
        <v>159</v>
      </c>
      <c r="BM218" s="237" t="s">
        <v>1299</v>
      </c>
    </row>
    <row r="219" s="2" customFormat="1">
      <c r="A219" s="38"/>
      <c r="B219" s="39"/>
      <c r="C219" s="40"/>
      <c r="D219" s="239" t="s">
        <v>161</v>
      </c>
      <c r="E219" s="40"/>
      <c r="F219" s="240" t="s">
        <v>1300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84</v>
      </c>
    </row>
    <row r="220" s="2" customFormat="1">
      <c r="A220" s="38"/>
      <c r="B220" s="39"/>
      <c r="C220" s="40"/>
      <c r="D220" s="244" t="s">
        <v>163</v>
      </c>
      <c r="E220" s="40"/>
      <c r="F220" s="245" t="s">
        <v>1301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163</v>
      </c>
      <c r="AU220" s="17" t="s">
        <v>84</v>
      </c>
    </row>
    <row r="221" s="15" customFormat="1">
      <c r="A221" s="15"/>
      <c r="B221" s="273"/>
      <c r="C221" s="274"/>
      <c r="D221" s="239" t="s">
        <v>241</v>
      </c>
      <c r="E221" s="275" t="s">
        <v>1</v>
      </c>
      <c r="F221" s="276" t="s">
        <v>1302</v>
      </c>
      <c r="G221" s="274"/>
      <c r="H221" s="275" t="s">
        <v>1</v>
      </c>
      <c r="I221" s="277"/>
      <c r="J221" s="274"/>
      <c r="K221" s="274"/>
      <c r="L221" s="278"/>
      <c r="M221" s="279"/>
      <c r="N221" s="280"/>
      <c r="O221" s="280"/>
      <c r="P221" s="280"/>
      <c r="Q221" s="280"/>
      <c r="R221" s="280"/>
      <c r="S221" s="280"/>
      <c r="T221" s="28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2" t="s">
        <v>241</v>
      </c>
      <c r="AU221" s="282" t="s">
        <v>84</v>
      </c>
      <c r="AV221" s="15" t="s">
        <v>82</v>
      </c>
      <c r="AW221" s="15" t="s">
        <v>31</v>
      </c>
      <c r="AX221" s="15" t="s">
        <v>74</v>
      </c>
      <c r="AY221" s="282" t="s">
        <v>152</v>
      </c>
    </row>
    <row r="222" s="13" customFormat="1">
      <c r="A222" s="13"/>
      <c r="B222" s="246"/>
      <c r="C222" s="247"/>
      <c r="D222" s="239" t="s">
        <v>241</v>
      </c>
      <c r="E222" s="248" t="s">
        <v>1</v>
      </c>
      <c r="F222" s="249" t="s">
        <v>1303</v>
      </c>
      <c r="G222" s="247"/>
      <c r="H222" s="250">
        <v>5.25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241</v>
      </c>
      <c r="AU222" s="256" t="s">
        <v>84</v>
      </c>
      <c r="AV222" s="13" t="s">
        <v>84</v>
      </c>
      <c r="AW222" s="13" t="s">
        <v>31</v>
      </c>
      <c r="AX222" s="13" t="s">
        <v>74</v>
      </c>
      <c r="AY222" s="256" t="s">
        <v>152</v>
      </c>
    </row>
    <row r="223" s="15" customFormat="1">
      <c r="A223" s="15"/>
      <c r="B223" s="273"/>
      <c r="C223" s="274"/>
      <c r="D223" s="239" t="s">
        <v>241</v>
      </c>
      <c r="E223" s="275" t="s">
        <v>1</v>
      </c>
      <c r="F223" s="276" t="s">
        <v>1304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241</v>
      </c>
      <c r="AU223" s="282" t="s">
        <v>84</v>
      </c>
      <c r="AV223" s="15" t="s">
        <v>82</v>
      </c>
      <c r="AW223" s="15" t="s">
        <v>31</v>
      </c>
      <c r="AX223" s="15" t="s">
        <v>74</v>
      </c>
      <c r="AY223" s="282" t="s">
        <v>152</v>
      </c>
    </row>
    <row r="224" s="13" customFormat="1">
      <c r="A224" s="13"/>
      <c r="B224" s="246"/>
      <c r="C224" s="247"/>
      <c r="D224" s="239" t="s">
        <v>241</v>
      </c>
      <c r="E224" s="248" t="s">
        <v>1</v>
      </c>
      <c r="F224" s="249" t="s">
        <v>1305</v>
      </c>
      <c r="G224" s="247"/>
      <c r="H224" s="250">
        <v>0.39200000000000002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241</v>
      </c>
      <c r="AU224" s="256" t="s">
        <v>84</v>
      </c>
      <c r="AV224" s="13" t="s">
        <v>84</v>
      </c>
      <c r="AW224" s="13" t="s">
        <v>31</v>
      </c>
      <c r="AX224" s="13" t="s">
        <v>74</v>
      </c>
      <c r="AY224" s="256" t="s">
        <v>152</v>
      </c>
    </row>
    <row r="225" s="14" customFormat="1">
      <c r="A225" s="14"/>
      <c r="B225" s="257"/>
      <c r="C225" s="258"/>
      <c r="D225" s="239" t="s">
        <v>241</v>
      </c>
      <c r="E225" s="259" t="s">
        <v>1</v>
      </c>
      <c r="F225" s="260" t="s">
        <v>243</v>
      </c>
      <c r="G225" s="258"/>
      <c r="H225" s="261">
        <v>5.6420000000000003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7" t="s">
        <v>241</v>
      </c>
      <c r="AU225" s="267" t="s">
        <v>84</v>
      </c>
      <c r="AV225" s="14" t="s">
        <v>159</v>
      </c>
      <c r="AW225" s="14" t="s">
        <v>31</v>
      </c>
      <c r="AX225" s="14" t="s">
        <v>82</v>
      </c>
      <c r="AY225" s="267" t="s">
        <v>152</v>
      </c>
    </row>
    <row r="226" s="2" customFormat="1" ht="33" customHeight="1">
      <c r="A226" s="38"/>
      <c r="B226" s="39"/>
      <c r="C226" s="226" t="s">
        <v>303</v>
      </c>
      <c r="D226" s="226" t="s">
        <v>154</v>
      </c>
      <c r="E226" s="227" t="s">
        <v>1074</v>
      </c>
      <c r="F226" s="228" t="s">
        <v>1075</v>
      </c>
      <c r="G226" s="229" t="s">
        <v>232</v>
      </c>
      <c r="H226" s="230">
        <v>11.334</v>
      </c>
      <c r="I226" s="231"/>
      <c r="J226" s="232">
        <f>ROUND(I226*H226,2)</f>
        <v>0</v>
      </c>
      <c r="K226" s="228" t="s">
        <v>158</v>
      </c>
      <c r="L226" s="44"/>
      <c r="M226" s="233" t="s">
        <v>1</v>
      </c>
      <c r="N226" s="234" t="s">
        <v>39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159</v>
      </c>
      <c r="AT226" s="237" t="s">
        <v>154</v>
      </c>
      <c r="AU226" s="237" t="s">
        <v>84</v>
      </c>
      <c r="AY226" s="17" t="s">
        <v>152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82</v>
      </c>
      <c r="BK226" s="238">
        <f>ROUND(I226*H226,2)</f>
        <v>0</v>
      </c>
      <c r="BL226" s="17" t="s">
        <v>159</v>
      </c>
      <c r="BM226" s="237" t="s">
        <v>1306</v>
      </c>
    </row>
    <row r="227" s="2" customFormat="1">
      <c r="A227" s="38"/>
      <c r="B227" s="39"/>
      <c r="C227" s="40"/>
      <c r="D227" s="239" t="s">
        <v>161</v>
      </c>
      <c r="E227" s="40"/>
      <c r="F227" s="240" t="s">
        <v>1077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161</v>
      </c>
      <c r="AU227" s="17" t="s">
        <v>84</v>
      </c>
    </row>
    <row r="228" s="2" customFormat="1">
      <c r="A228" s="38"/>
      <c r="B228" s="39"/>
      <c r="C228" s="40"/>
      <c r="D228" s="244" t="s">
        <v>163</v>
      </c>
      <c r="E228" s="40"/>
      <c r="F228" s="245" t="s">
        <v>1078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163</v>
      </c>
      <c r="AU228" s="17" t="s">
        <v>84</v>
      </c>
    </row>
    <row r="229" s="13" customFormat="1">
      <c r="A229" s="13"/>
      <c r="B229" s="246"/>
      <c r="C229" s="247"/>
      <c r="D229" s="239" t="s">
        <v>241</v>
      </c>
      <c r="E229" s="248" t="s">
        <v>1</v>
      </c>
      <c r="F229" s="249" t="s">
        <v>1307</v>
      </c>
      <c r="G229" s="247"/>
      <c r="H229" s="250">
        <v>11.334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241</v>
      </c>
      <c r="AU229" s="256" t="s">
        <v>84</v>
      </c>
      <c r="AV229" s="13" t="s">
        <v>84</v>
      </c>
      <c r="AW229" s="13" t="s">
        <v>31</v>
      </c>
      <c r="AX229" s="13" t="s">
        <v>82</v>
      </c>
      <c r="AY229" s="256" t="s">
        <v>152</v>
      </c>
    </row>
    <row r="230" s="2" customFormat="1" ht="33" customHeight="1">
      <c r="A230" s="38"/>
      <c r="B230" s="39"/>
      <c r="C230" s="226" t="s">
        <v>311</v>
      </c>
      <c r="D230" s="226" t="s">
        <v>154</v>
      </c>
      <c r="E230" s="227" t="s">
        <v>427</v>
      </c>
      <c r="F230" s="228" t="s">
        <v>428</v>
      </c>
      <c r="G230" s="229" t="s">
        <v>232</v>
      </c>
      <c r="H230" s="230">
        <v>10.589</v>
      </c>
      <c r="I230" s="231"/>
      <c r="J230" s="232">
        <f>ROUND(I230*H230,2)</f>
        <v>0</v>
      </c>
      <c r="K230" s="228" t="s">
        <v>158</v>
      </c>
      <c r="L230" s="44"/>
      <c r="M230" s="233" t="s">
        <v>1</v>
      </c>
      <c r="N230" s="234" t="s">
        <v>39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159</v>
      </c>
      <c r="AT230" s="237" t="s">
        <v>154</v>
      </c>
      <c r="AU230" s="237" t="s">
        <v>84</v>
      </c>
      <c r="AY230" s="17" t="s">
        <v>152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82</v>
      </c>
      <c r="BK230" s="238">
        <f>ROUND(I230*H230,2)</f>
        <v>0</v>
      </c>
      <c r="BL230" s="17" t="s">
        <v>159</v>
      </c>
      <c r="BM230" s="237" t="s">
        <v>1308</v>
      </c>
    </row>
    <row r="231" s="2" customFormat="1">
      <c r="A231" s="38"/>
      <c r="B231" s="39"/>
      <c r="C231" s="40"/>
      <c r="D231" s="239" t="s">
        <v>161</v>
      </c>
      <c r="E231" s="40"/>
      <c r="F231" s="240" t="s">
        <v>430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161</v>
      </c>
      <c r="AU231" s="17" t="s">
        <v>84</v>
      </c>
    </row>
    <row r="232" s="2" customFormat="1">
      <c r="A232" s="38"/>
      <c r="B232" s="39"/>
      <c r="C232" s="40"/>
      <c r="D232" s="244" t="s">
        <v>163</v>
      </c>
      <c r="E232" s="40"/>
      <c r="F232" s="245" t="s">
        <v>431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163</v>
      </c>
      <c r="AU232" s="17" t="s">
        <v>84</v>
      </c>
    </row>
    <row r="233" s="13" customFormat="1">
      <c r="A233" s="13"/>
      <c r="B233" s="246"/>
      <c r="C233" s="247"/>
      <c r="D233" s="239" t="s">
        <v>241</v>
      </c>
      <c r="E233" s="248" t="s">
        <v>1</v>
      </c>
      <c r="F233" s="249" t="s">
        <v>1309</v>
      </c>
      <c r="G233" s="247"/>
      <c r="H233" s="250">
        <v>10.589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241</v>
      </c>
      <c r="AU233" s="256" t="s">
        <v>84</v>
      </c>
      <c r="AV233" s="13" t="s">
        <v>84</v>
      </c>
      <c r="AW233" s="13" t="s">
        <v>31</v>
      </c>
      <c r="AX233" s="13" t="s">
        <v>82</v>
      </c>
      <c r="AY233" s="256" t="s">
        <v>152</v>
      </c>
    </row>
    <row r="234" s="2" customFormat="1" ht="24.15" customHeight="1">
      <c r="A234" s="38"/>
      <c r="B234" s="39"/>
      <c r="C234" s="226" t="s">
        <v>888</v>
      </c>
      <c r="D234" s="226" t="s">
        <v>154</v>
      </c>
      <c r="E234" s="227" t="s">
        <v>1089</v>
      </c>
      <c r="F234" s="228" t="s">
        <v>1090</v>
      </c>
      <c r="G234" s="229" t="s">
        <v>232</v>
      </c>
      <c r="H234" s="230">
        <v>8.4629999999999992</v>
      </c>
      <c r="I234" s="231"/>
      <c r="J234" s="232">
        <f>ROUND(I234*H234,2)</f>
        <v>0</v>
      </c>
      <c r="K234" s="228" t="s">
        <v>158</v>
      </c>
      <c r="L234" s="44"/>
      <c r="M234" s="233" t="s">
        <v>1</v>
      </c>
      <c r="N234" s="234" t="s">
        <v>39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159</v>
      </c>
      <c r="AT234" s="237" t="s">
        <v>154</v>
      </c>
      <c r="AU234" s="237" t="s">
        <v>84</v>
      </c>
      <c r="AY234" s="17" t="s">
        <v>152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82</v>
      </c>
      <c r="BK234" s="238">
        <f>ROUND(I234*H234,2)</f>
        <v>0</v>
      </c>
      <c r="BL234" s="17" t="s">
        <v>159</v>
      </c>
      <c r="BM234" s="237" t="s">
        <v>1310</v>
      </c>
    </row>
    <row r="235" s="2" customFormat="1">
      <c r="A235" s="38"/>
      <c r="B235" s="39"/>
      <c r="C235" s="40"/>
      <c r="D235" s="239" t="s">
        <v>161</v>
      </c>
      <c r="E235" s="40"/>
      <c r="F235" s="240" t="s">
        <v>1092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161</v>
      </c>
      <c r="AU235" s="17" t="s">
        <v>84</v>
      </c>
    </row>
    <row r="236" s="2" customFormat="1">
      <c r="A236" s="38"/>
      <c r="B236" s="39"/>
      <c r="C236" s="40"/>
      <c r="D236" s="244" t="s">
        <v>163</v>
      </c>
      <c r="E236" s="40"/>
      <c r="F236" s="245" t="s">
        <v>1093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163</v>
      </c>
      <c r="AU236" s="17" t="s">
        <v>84</v>
      </c>
    </row>
    <row r="237" s="13" customFormat="1">
      <c r="A237" s="13"/>
      <c r="B237" s="246"/>
      <c r="C237" s="247"/>
      <c r="D237" s="239" t="s">
        <v>241</v>
      </c>
      <c r="E237" s="248" t="s">
        <v>1</v>
      </c>
      <c r="F237" s="249" t="s">
        <v>1311</v>
      </c>
      <c r="G237" s="247"/>
      <c r="H237" s="250">
        <v>8.4629999999999992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241</v>
      </c>
      <c r="AU237" s="256" t="s">
        <v>84</v>
      </c>
      <c r="AV237" s="13" t="s">
        <v>84</v>
      </c>
      <c r="AW237" s="13" t="s">
        <v>31</v>
      </c>
      <c r="AX237" s="13" t="s">
        <v>82</v>
      </c>
      <c r="AY237" s="256" t="s">
        <v>152</v>
      </c>
    </row>
    <row r="238" s="2" customFormat="1" ht="33" customHeight="1">
      <c r="A238" s="38"/>
      <c r="B238" s="39"/>
      <c r="C238" s="226" t="s">
        <v>331</v>
      </c>
      <c r="D238" s="226" t="s">
        <v>154</v>
      </c>
      <c r="E238" s="227" t="s">
        <v>433</v>
      </c>
      <c r="F238" s="228" t="s">
        <v>434</v>
      </c>
      <c r="G238" s="229" t="s">
        <v>232</v>
      </c>
      <c r="H238" s="230">
        <v>0.050000000000000003</v>
      </c>
      <c r="I238" s="231"/>
      <c r="J238" s="232">
        <f>ROUND(I238*H238,2)</f>
        <v>0</v>
      </c>
      <c r="K238" s="228" t="s">
        <v>158</v>
      </c>
      <c r="L238" s="44"/>
      <c r="M238" s="233" t="s">
        <v>1</v>
      </c>
      <c r="N238" s="234" t="s">
        <v>39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159</v>
      </c>
      <c r="AT238" s="237" t="s">
        <v>154</v>
      </c>
      <c r="AU238" s="237" t="s">
        <v>84</v>
      </c>
      <c r="AY238" s="17" t="s">
        <v>152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82</v>
      </c>
      <c r="BK238" s="238">
        <f>ROUND(I238*H238,2)</f>
        <v>0</v>
      </c>
      <c r="BL238" s="17" t="s">
        <v>159</v>
      </c>
      <c r="BM238" s="237" t="s">
        <v>1312</v>
      </c>
    </row>
    <row r="239" s="2" customFormat="1">
      <c r="A239" s="38"/>
      <c r="B239" s="39"/>
      <c r="C239" s="40"/>
      <c r="D239" s="239" t="s">
        <v>161</v>
      </c>
      <c r="E239" s="40"/>
      <c r="F239" s="240" t="s">
        <v>436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161</v>
      </c>
      <c r="AU239" s="17" t="s">
        <v>84</v>
      </c>
    </row>
    <row r="240" s="2" customFormat="1">
      <c r="A240" s="38"/>
      <c r="B240" s="39"/>
      <c r="C240" s="40"/>
      <c r="D240" s="244" t="s">
        <v>163</v>
      </c>
      <c r="E240" s="40"/>
      <c r="F240" s="245" t="s">
        <v>437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163</v>
      </c>
      <c r="AU240" s="17" t="s">
        <v>84</v>
      </c>
    </row>
    <row r="241" s="13" customFormat="1">
      <c r="A241" s="13"/>
      <c r="B241" s="246"/>
      <c r="C241" s="247"/>
      <c r="D241" s="239" t="s">
        <v>241</v>
      </c>
      <c r="E241" s="248" t="s">
        <v>1</v>
      </c>
      <c r="F241" s="249" t="s">
        <v>1313</v>
      </c>
      <c r="G241" s="247"/>
      <c r="H241" s="250">
        <v>0.050000000000000003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241</v>
      </c>
      <c r="AU241" s="256" t="s">
        <v>84</v>
      </c>
      <c r="AV241" s="13" t="s">
        <v>84</v>
      </c>
      <c r="AW241" s="13" t="s">
        <v>31</v>
      </c>
      <c r="AX241" s="13" t="s">
        <v>82</v>
      </c>
      <c r="AY241" s="256" t="s">
        <v>152</v>
      </c>
    </row>
    <row r="242" s="2" customFormat="1" ht="33" customHeight="1">
      <c r="A242" s="38"/>
      <c r="B242" s="39"/>
      <c r="C242" s="226" t="s">
        <v>339</v>
      </c>
      <c r="D242" s="226" t="s">
        <v>154</v>
      </c>
      <c r="E242" s="227" t="s">
        <v>256</v>
      </c>
      <c r="F242" s="228" t="s">
        <v>257</v>
      </c>
      <c r="G242" s="229" t="s">
        <v>232</v>
      </c>
      <c r="H242" s="230">
        <v>11.509</v>
      </c>
      <c r="I242" s="231"/>
      <c r="J242" s="232">
        <f>ROUND(I242*H242,2)</f>
        <v>0</v>
      </c>
      <c r="K242" s="228" t="s">
        <v>158</v>
      </c>
      <c r="L242" s="44"/>
      <c r="M242" s="233" t="s">
        <v>1</v>
      </c>
      <c r="N242" s="234" t="s">
        <v>39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159</v>
      </c>
      <c r="AT242" s="237" t="s">
        <v>154</v>
      </c>
      <c r="AU242" s="237" t="s">
        <v>84</v>
      </c>
      <c r="AY242" s="17" t="s">
        <v>152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82</v>
      </c>
      <c r="BK242" s="238">
        <f>ROUND(I242*H242,2)</f>
        <v>0</v>
      </c>
      <c r="BL242" s="17" t="s">
        <v>159</v>
      </c>
      <c r="BM242" s="237" t="s">
        <v>1314</v>
      </c>
    </row>
    <row r="243" s="2" customFormat="1">
      <c r="A243" s="38"/>
      <c r="B243" s="39"/>
      <c r="C243" s="40"/>
      <c r="D243" s="239" t="s">
        <v>161</v>
      </c>
      <c r="E243" s="40"/>
      <c r="F243" s="240" t="s">
        <v>259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161</v>
      </c>
      <c r="AU243" s="17" t="s">
        <v>84</v>
      </c>
    </row>
    <row r="244" s="2" customFormat="1">
      <c r="A244" s="38"/>
      <c r="B244" s="39"/>
      <c r="C244" s="40"/>
      <c r="D244" s="244" t="s">
        <v>163</v>
      </c>
      <c r="E244" s="40"/>
      <c r="F244" s="245" t="s">
        <v>260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163</v>
      </c>
      <c r="AU244" s="17" t="s">
        <v>84</v>
      </c>
    </row>
    <row r="245" s="13" customFormat="1">
      <c r="A245" s="13"/>
      <c r="B245" s="246"/>
      <c r="C245" s="247"/>
      <c r="D245" s="239" t="s">
        <v>241</v>
      </c>
      <c r="E245" s="248" t="s">
        <v>1</v>
      </c>
      <c r="F245" s="249" t="s">
        <v>1315</v>
      </c>
      <c r="G245" s="247"/>
      <c r="H245" s="250">
        <v>11.509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241</v>
      </c>
      <c r="AU245" s="256" t="s">
        <v>84</v>
      </c>
      <c r="AV245" s="13" t="s">
        <v>84</v>
      </c>
      <c r="AW245" s="13" t="s">
        <v>31</v>
      </c>
      <c r="AX245" s="13" t="s">
        <v>82</v>
      </c>
      <c r="AY245" s="256" t="s">
        <v>152</v>
      </c>
    </row>
    <row r="246" s="2" customFormat="1" ht="33" customHeight="1">
      <c r="A246" s="38"/>
      <c r="B246" s="39"/>
      <c r="C246" s="226" t="s">
        <v>345</v>
      </c>
      <c r="D246" s="226" t="s">
        <v>154</v>
      </c>
      <c r="E246" s="227" t="s">
        <v>262</v>
      </c>
      <c r="F246" s="228" t="s">
        <v>263</v>
      </c>
      <c r="G246" s="229" t="s">
        <v>232</v>
      </c>
      <c r="H246" s="230">
        <v>0.217</v>
      </c>
      <c r="I246" s="231"/>
      <c r="J246" s="232">
        <f>ROUND(I246*H246,2)</f>
        <v>0</v>
      </c>
      <c r="K246" s="228" t="s">
        <v>158</v>
      </c>
      <c r="L246" s="44"/>
      <c r="M246" s="233" t="s">
        <v>1</v>
      </c>
      <c r="N246" s="234" t="s">
        <v>39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159</v>
      </c>
      <c r="AT246" s="237" t="s">
        <v>154</v>
      </c>
      <c r="AU246" s="237" t="s">
        <v>84</v>
      </c>
      <c r="AY246" s="17" t="s">
        <v>152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82</v>
      </c>
      <c r="BK246" s="238">
        <f>ROUND(I246*H246,2)</f>
        <v>0</v>
      </c>
      <c r="BL246" s="17" t="s">
        <v>159</v>
      </c>
      <c r="BM246" s="237" t="s">
        <v>1316</v>
      </c>
    </row>
    <row r="247" s="2" customFormat="1">
      <c r="A247" s="38"/>
      <c r="B247" s="39"/>
      <c r="C247" s="40"/>
      <c r="D247" s="239" t="s">
        <v>161</v>
      </c>
      <c r="E247" s="40"/>
      <c r="F247" s="240" t="s">
        <v>265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161</v>
      </c>
      <c r="AU247" s="17" t="s">
        <v>84</v>
      </c>
    </row>
    <row r="248" s="2" customFormat="1">
      <c r="A248" s="38"/>
      <c r="B248" s="39"/>
      <c r="C248" s="40"/>
      <c r="D248" s="244" t="s">
        <v>163</v>
      </c>
      <c r="E248" s="40"/>
      <c r="F248" s="245" t="s">
        <v>266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84</v>
      </c>
    </row>
    <row r="249" s="13" customFormat="1">
      <c r="A249" s="13"/>
      <c r="B249" s="246"/>
      <c r="C249" s="247"/>
      <c r="D249" s="239" t="s">
        <v>241</v>
      </c>
      <c r="E249" s="248" t="s">
        <v>1</v>
      </c>
      <c r="F249" s="249" t="s">
        <v>1317</v>
      </c>
      <c r="G249" s="247"/>
      <c r="H249" s="250">
        <v>0.217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241</v>
      </c>
      <c r="AU249" s="256" t="s">
        <v>84</v>
      </c>
      <c r="AV249" s="13" t="s">
        <v>84</v>
      </c>
      <c r="AW249" s="13" t="s">
        <v>31</v>
      </c>
      <c r="AX249" s="13" t="s">
        <v>82</v>
      </c>
      <c r="AY249" s="256" t="s">
        <v>152</v>
      </c>
    </row>
    <row r="250" s="2" customFormat="1" ht="37.8" customHeight="1">
      <c r="A250" s="38"/>
      <c r="B250" s="39"/>
      <c r="C250" s="226" t="s">
        <v>353</v>
      </c>
      <c r="D250" s="226" t="s">
        <v>154</v>
      </c>
      <c r="E250" s="227" t="s">
        <v>268</v>
      </c>
      <c r="F250" s="228" t="s">
        <v>269</v>
      </c>
      <c r="G250" s="229" t="s">
        <v>232</v>
      </c>
      <c r="H250" s="230">
        <v>0.68700000000000006</v>
      </c>
      <c r="I250" s="231"/>
      <c r="J250" s="232">
        <f>ROUND(I250*H250,2)</f>
        <v>0</v>
      </c>
      <c r="K250" s="228" t="s">
        <v>158</v>
      </c>
      <c r="L250" s="44"/>
      <c r="M250" s="233" t="s">
        <v>1</v>
      </c>
      <c r="N250" s="234" t="s">
        <v>39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159</v>
      </c>
      <c r="AT250" s="237" t="s">
        <v>154</v>
      </c>
      <c r="AU250" s="237" t="s">
        <v>84</v>
      </c>
      <c r="AY250" s="17" t="s">
        <v>152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82</v>
      </c>
      <c r="BK250" s="238">
        <f>ROUND(I250*H250,2)</f>
        <v>0</v>
      </c>
      <c r="BL250" s="17" t="s">
        <v>159</v>
      </c>
      <c r="BM250" s="237" t="s">
        <v>1318</v>
      </c>
    </row>
    <row r="251" s="2" customFormat="1">
      <c r="A251" s="38"/>
      <c r="B251" s="39"/>
      <c r="C251" s="40"/>
      <c r="D251" s="239" t="s">
        <v>161</v>
      </c>
      <c r="E251" s="40"/>
      <c r="F251" s="240" t="s">
        <v>271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161</v>
      </c>
      <c r="AU251" s="17" t="s">
        <v>84</v>
      </c>
    </row>
    <row r="252" s="2" customFormat="1">
      <c r="A252" s="38"/>
      <c r="B252" s="39"/>
      <c r="C252" s="40"/>
      <c r="D252" s="244" t="s">
        <v>163</v>
      </c>
      <c r="E252" s="40"/>
      <c r="F252" s="245" t="s">
        <v>272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84</v>
      </c>
    </row>
    <row r="253" s="13" customFormat="1">
      <c r="A253" s="13"/>
      <c r="B253" s="246"/>
      <c r="C253" s="247"/>
      <c r="D253" s="239" t="s">
        <v>241</v>
      </c>
      <c r="E253" s="248" t="s">
        <v>1</v>
      </c>
      <c r="F253" s="249" t="s">
        <v>1292</v>
      </c>
      <c r="G253" s="247"/>
      <c r="H253" s="250">
        <v>0.68700000000000006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241</v>
      </c>
      <c r="AU253" s="256" t="s">
        <v>84</v>
      </c>
      <c r="AV253" s="13" t="s">
        <v>84</v>
      </c>
      <c r="AW253" s="13" t="s">
        <v>31</v>
      </c>
      <c r="AX253" s="13" t="s">
        <v>74</v>
      </c>
      <c r="AY253" s="256" t="s">
        <v>152</v>
      </c>
    </row>
    <row r="254" s="14" customFormat="1">
      <c r="A254" s="14"/>
      <c r="B254" s="257"/>
      <c r="C254" s="258"/>
      <c r="D254" s="239" t="s">
        <v>241</v>
      </c>
      <c r="E254" s="259" t="s">
        <v>1</v>
      </c>
      <c r="F254" s="260" t="s">
        <v>243</v>
      </c>
      <c r="G254" s="258"/>
      <c r="H254" s="261">
        <v>0.68700000000000006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241</v>
      </c>
      <c r="AU254" s="267" t="s">
        <v>84</v>
      </c>
      <c r="AV254" s="14" t="s">
        <v>159</v>
      </c>
      <c r="AW254" s="14" t="s">
        <v>4</v>
      </c>
      <c r="AX254" s="14" t="s">
        <v>82</v>
      </c>
      <c r="AY254" s="267" t="s">
        <v>152</v>
      </c>
    </row>
    <row r="255" s="12" customFormat="1" ht="25.92" customHeight="1">
      <c r="A255" s="12"/>
      <c r="B255" s="210"/>
      <c r="C255" s="211"/>
      <c r="D255" s="212" t="s">
        <v>73</v>
      </c>
      <c r="E255" s="213" t="s">
        <v>285</v>
      </c>
      <c r="F255" s="213" t="s">
        <v>286</v>
      </c>
      <c r="G255" s="211"/>
      <c r="H255" s="211"/>
      <c r="I255" s="214"/>
      <c r="J255" s="215">
        <f>BK255</f>
        <v>0</v>
      </c>
      <c r="K255" s="211"/>
      <c r="L255" s="216"/>
      <c r="M255" s="217"/>
      <c r="N255" s="218"/>
      <c r="O255" s="218"/>
      <c r="P255" s="219">
        <f>P256+P261+P278+P291+P303+P314+P319</f>
        <v>0</v>
      </c>
      <c r="Q255" s="218"/>
      <c r="R255" s="219">
        <f>R256+R261+R278+R291+R303+R314+R319</f>
        <v>0.0075910400000000003</v>
      </c>
      <c r="S255" s="218"/>
      <c r="T255" s="220">
        <f>T256+T261+T278+T291+T303+T314+T319</f>
        <v>2.6143186000000003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84</v>
      </c>
      <c r="AT255" s="222" t="s">
        <v>73</v>
      </c>
      <c r="AU255" s="222" t="s">
        <v>74</v>
      </c>
      <c r="AY255" s="221" t="s">
        <v>152</v>
      </c>
      <c r="BK255" s="223">
        <f>BK256+BK261+BK278+BK291+BK303+BK314+BK319</f>
        <v>0</v>
      </c>
    </row>
    <row r="256" s="12" customFormat="1" ht="22.8" customHeight="1">
      <c r="A256" s="12"/>
      <c r="B256" s="210"/>
      <c r="C256" s="211"/>
      <c r="D256" s="212" t="s">
        <v>73</v>
      </c>
      <c r="E256" s="224" t="s">
        <v>287</v>
      </c>
      <c r="F256" s="224" t="s">
        <v>288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SUM(P257:P260)</f>
        <v>0</v>
      </c>
      <c r="Q256" s="218"/>
      <c r="R256" s="219">
        <f>SUM(R257:R260)</f>
        <v>0</v>
      </c>
      <c r="S256" s="218"/>
      <c r="T256" s="220">
        <f>SUM(T257:T260)</f>
        <v>0.18479999999999999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84</v>
      </c>
      <c r="AT256" s="222" t="s">
        <v>73</v>
      </c>
      <c r="AU256" s="222" t="s">
        <v>82</v>
      </c>
      <c r="AY256" s="221" t="s">
        <v>152</v>
      </c>
      <c r="BK256" s="223">
        <f>SUM(BK257:BK260)</f>
        <v>0</v>
      </c>
    </row>
    <row r="257" s="2" customFormat="1" ht="24.15" customHeight="1">
      <c r="A257" s="38"/>
      <c r="B257" s="39"/>
      <c r="C257" s="226" t="s">
        <v>221</v>
      </c>
      <c r="D257" s="226" t="s">
        <v>154</v>
      </c>
      <c r="E257" s="227" t="s">
        <v>527</v>
      </c>
      <c r="F257" s="228" t="s">
        <v>528</v>
      </c>
      <c r="G257" s="229" t="s">
        <v>157</v>
      </c>
      <c r="H257" s="230">
        <v>13.199999999999999</v>
      </c>
      <c r="I257" s="231"/>
      <c r="J257" s="232">
        <f>ROUND(I257*H257,2)</f>
        <v>0</v>
      </c>
      <c r="K257" s="228" t="s">
        <v>529</v>
      </c>
      <c r="L257" s="44"/>
      <c r="M257" s="233" t="s">
        <v>1</v>
      </c>
      <c r="N257" s="234" t="s">
        <v>39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0.014</v>
      </c>
      <c r="T257" s="236">
        <f>S257*H257</f>
        <v>0.18479999999999999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261</v>
      </c>
      <c r="AT257" s="237" t="s">
        <v>154</v>
      </c>
      <c r="AU257" s="237" t="s">
        <v>84</v>
      </c>
      <c r="AY257" s="17" t="s">
        <v>152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82</v>
      </c>
      <c r="BK257" s="238">
        <f>ROUND(I257*H257,2)</f>
        <v>0</v>
      </c>
      <c r="BL257" s="17" t="s">
        <v>261</v>
      </c>
      <c r="BM257" s="237" t="s">
        <v>1319</v>
      </c>
    </row>
    <row r="258" s="2" customFormat="1">
      <c r="A258" s="38"/>
      <c r="B258" s="39"/>
      <c r="C258" s="40"/>
      <c r="D258" s="239" t="s">
        <v>161</v>
      </c>
      <c r="E258" s="40"/>
      <c r="F258" s="240" t="s">
        <v>528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161</v>
      </c>
      <c r="AU258" s="17" t="s">
        <v>84</v>
      </c>
    </row>
    <row r="259" s="2" customFormat="1">
      <c r="A259" s="38"/>
      <c r="B259" s="39"/>
      <c r="C259" s="40"/>
      <c r="D259" s="244" t="s">
        <v>163</v>
      </c>
      <c r="E259" s="40"/>
      <c r="F259" s="245" t="s">
        <v>531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163</v>
      </c>
      <c r="AU259" s="17" t="s">
        <v>84</v>
      </c>
    </row>
    <row r="260" s="13" customFormat="1">
      <c r="A260" s="13"/>
      <c r="B260" s="246"/>
      <c r="C260" s="247"/>
      <c r="D260" s="239" t="s">
        <v>241</v>
      </c>
      <c r="E260" s="248" t="s">
        <v>1</v>
      </c>
      <c r="F260" s="249" t="s">
        <v>1320</v>
      </c>
      <c r="G260" s="247"/>
      <c r="H260" s="250">
        <v>13.199999999999999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241</v>
      </c>
      <c r="AU260" s="256" t="s">
        <v>84</v>
      </c>
      <c r="AV260" s="13" t="s">
        <v>84</v>
      </c>
      <c r="AW260" s="13" t="s">
        <v>31</v>
      </c>
      <c r="AX260" s="13" t="s">
        <v>82</v>
      </c>
      <c r="AY260" s="256" t="s">
        <v>152</v>
      </c>
    </row>
    <row r="261" s="12" customFormat="1" ht="22.8" customHeight="1">
      <c r="A261" s="12"/>
      <c r="B261" s="210"/>
      <c r="C261" s="211"/>
      <c r="D261" s="212" t="s">
        <v>73</v>
      </c>
      <c r="E261" s="224" t="s">
        <v>295</v>
      </c>
      <c r="F261" s="224" t="s">
        <v>296</v>
      </c>
      <c r="G261" s="211"/>
      <c r="H261" s="211"/>
      <c r="I261" s="214"/>
      <c r="J261" s="225">
        <f>BK261</f>
        <v>0</v>
      </c>
      <c r="K261" s="211"/>
      <c r="L261" s="216"/>
      <c r="M261" s="217"/>
      <c r="N261" s="218"/>
      <c r="O261" s="218"/>
      <c r="P261" s="219">
        <f>SUM(P262:P277)</f>
        <v>0</v>
      </c>
      <c r="Q261" s="218"/>
      <c r="R261" s="219">
        <f>SUM(R262:R277)</f>
        <v>0</v>
      </c>
      <c r="S261" s="218"/>
      <c r="T261" s="220">
        <f>SUM(T262:T277)</f>
        <v>1.1718500000000001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1" t="s">
        <v>84</v>
      </c>
      <c r="AT261" s="222" t="s">
        <v>73</v>
      </c>
      <c r="AU261" s="222" t="s">
        <v>82</v>
      </c>
      <c r="AY261" s="221" t="s">
        <v>152</v>
      </c>
      <c r="BK261" s="223">
        <f>SUM(BK262:BK277)</f>
        <v>0</v>
      </c>
    </row>
    <row r="262" s="2" customFormat="1" ht="24.15" customHeight="1">
      <c r="A262" s="38"/>
      <c r="B262" s="39"/>
      <c r="C262" s="226" t="s">
        <v>196</v>
      </c>
      <c r="D262" s="226" t="s">
        <v>154</v>
      </c>
      <c r="E262" s="227" t="s">
        <v>454</v>
      </c>
      <c r="F262" s="228" t="s">
        <v>455</v>
      </c>
      <c r="G262" s="229" t="s">
        <v>206</v>
      </c>
      <c r="H262" s="230">
        <v>58.200000000000003</v>
      </c>
      <c r="I262" s="231"/>
      <c r="J262" s="232">
        <f>ROUND(I262*H262,2)</f>
        <v>0</v>
      </c>
      <c r="K262" s="228" t="s">
        <v>158</v>
      </c>
      <c r="L262" s="44"/>
      <c r="M262" s="233" t="s">
        <v>1</v>
      </c>
      <c r="N262" s="234" t="s">
        <v>39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0.0080000000000000002</v>
      </c>
      <c r="T262" s="236">
        <f>S262*H262</f>
        <v>0.46560000000000001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261</v>
      </c>
      <c r="AT262" s="237" t="s">
        <v>154</v>
      </c>
      <c r="AU262" s="237" t="s">
        <v>84</v>
      </c>
      <c r="AY262" s="17" t="s">
        <v>152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82</v>
      </c>
      <c r="BK262" s="238">
        <f>ROUND(I262*H262,2)</f>
        <v>0</v>
      </c>
      <c r="BL262" s="17" t="s">
        <v>261</v>
      </c>
      <c r="BM262" s="237" t="s">
        <v>1321</v>
      </c>
    </row>
    <row r="263" s="2" customFormat="1">
      <c r="A263" s="38"/>
      <c r="B263" s="39"/>
      <c r="C263" s="40"/>
      <c r="D263" s="239" t="s">
        <v>161</v>
      </c>
      <c r="E263" s="40"/>
      <c r="F263" s="240" t="s">
        <v>457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161</v>
      </c>
      <c r="AU263" s="17" t="s">
        <v>84</v>
      </c>
    </row>
    <row r="264" s="2" customFormat="1">
      <c r="A264" s="38"/>
      <c r="B264" s="39"/>
      <c r="C264" s="40"/>
      <c r="D264" s="244" t="s">
        <v>163</v>
      </c>
      <c r="E264" s="40"/>
      <c r="F264" s="245" t="s">
        <v>458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163</v>
      </c>
      <c r="AU264" s="17" t="s">
        <v>84</v>
      </c>
    </row>
    <row r="265" s="15" customFormat="1">
      <c r="A265" s="15"/>
      <c r="B265" s="273"/>
      <c r="C265" s="274"/>
      <c r="D265" s="239" t="s">
        <v>241</v>
      </c>
      <c r="E265" s="275" t="s">
        <v>1</v>
      </c>
      <c r="F265" s="276" t="s">
        <v>1322</v>
      </c>
      <c r="G265" s="274"/>
      <c r="H265" s="275" t="s">
        <v>1</v>
      </c>
      <c r="I265" s="277"/>
      <c r="J265" s="274"/>
      <c r="K265" s="274"/>
      <c r="L265" s="278"/>
      <c r="M265" s="279"/>
      <c r="N265" s="280"/>
      <c r="O265" s="280"/>
      <c r="P265" s="280"/>
      <c r="Q265" s="280"/>
      <c r="R265" s="280"/>
      <c r="S265" s="280"/>
      <c r="T265" s="28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2" t="s">
        <v>241</v>
      </c>
      <c r="AU265" s="282" t="s">
        <v>84</v>
      </c>
      <c r="AV265" s="15" t="s">
        <v>82</v>
      </c>
      <c r="AW265" s="15" t="s">
        <v>31</v>
      </c>
      <c r="AX265" s="15" t="s">
        <v>74</v>
      </c>
      <c r="AY265" s="282" t="s">
        <v>152</v>
      </c>
    </row>
    <row r="266" s="13" customFormat="1">
      <c r="A266" s="13"/>
      <c r="B266" s="246"/>
      <c r="C266" s="247"/>
      <c r="D266" s="239" t="s">
        <v>241</v>
      </c>
      <c r="E266" s="248" t="s">
        <v>1</v>
      </c>
      <c r="F266" s="249" t="s">
        <v>1323</v>
      </c>
      <c r="G266" s="247"/>
      <c r="H266" s="250">
        <v>17.399999999999999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241</v>
      </c>
      <c r="AU266" s="256" t="s">
        <v>84</v>
      </c>
      <c r="AV266" s="13" t="s">
        <v>84</v>
      </c>
      <c r="AW266" s="13" t="s">
        <v>31</v>
      </c>
      <c r="AX266" s="13" t="s">
        <v>74</v>
      </c>
      <c r="AY266" s="256" t="s">
        <v>152</v>
      </c>
    </row>
    <row r="267" s="15" customFormat="1">
      <c r="A267" s="15"/>
      <c r="B267" s="273"/>
      <c r="C267" s="274"/>
      <c r="D267" s="239" t="s">
        <v>241</v>
      </c>
      <c r="E267" s="275" t="s">
        <v>1</v>
      </c>
      <c r="F267" s="276" t="s">
        <v>1324</v>
      </c>
      <c r="G267" s="274"/>
      <c r="H267" s="275" t="s">
        <v>1</v>
      </c>
      <c r="I267" s="277"/>
      <c r="J267" s="274"/>
      <c r="K267" s="274"/>
      <c r="L267" s="278"/>
      <c r="M267" s="279"/>
      <c r="N267" s="280"/>
      <c r="O267" s="280"/>
      <c r="P267" s="280"/>
      <c r="Q267" s="280"/>
      <c r="R267" s="280"/>
      <c r="S267" s="280"/>
      <c r="T267" s="28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2" t="s">
        <v>241</v>
      </c>
      <c r="AU267" s="282" t="s">
        <v>84</v>
      </c>
      <c r="AV267" s="15" t="s">
        <v>82</v>
      </c>
      <c r="AW267" s="15" t="s">
        <v>31</v>
      </c>
      <c r="AX267" s="15" t="s">
        <v>74</v>
      </c>
      <c r="AY267" s="282" t="s">
        <v>152</v>
      </c>
    </row>
    <row r="268" s="13" customFormat="1">
      <c r="A268" s="13"/>
      <c r="B268" s="246"/>
      <c r="C268" s="247"/>
      <c r="D268" s="239" t="s">
        <v>241</v>
      </c>
      <c r="E268" s="248" t="s">
        <v>1</v>
      </c>
      <c r="F268" s="249" t="s">
        <v>1325</v>
      </c>
      <c r="G268" s="247"/>
      <c r="H268" s="250">
        <v>40.799999999999997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241</v>
      </c>
      <c r="AU268" s="256" t="s">
        <v>84</v>
      </c>
      <c r="AV268" s="13" t="s">
        <v>84</v>
      </c>
      <c r="AW268" s="13" t="s">
        <v>31</v>
      </c>
      <c r="AX268" s="13" t="s">
        <v>74</v>
      </c>
      <c r="AY268" s="256" t="s">
        <v>152</v>
      </c>
    </row>
    <row r="269" s="14" customFormat="1">
      <c r="A269" s="14"/>
      <c r="B269" s="257"/>
      <c r="C269" s="258"/>
      <c r="D269" s="239" t="s">
        <v>241</v>
      </c>
      <c r="E269" s="259" t="s">
        <v>1</v>
      </c>
      <c r="F269" s="260" t="s">
        <v>243</v>
      </c>
      <c r="G269" s="258"/>
      <c r="H269" s="261">
        <v>58.200000000000003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241</v>
      </c>
      <c r="AU269" s="267" t="s">
        <v>84</v>
      </c>
      <c r="AV269" s="14" t="s">
        <v>159</v>
      </c>
      <c r="AW269" s="14" t="s">
        <v>31</v>
      </c>
      <c r="AX269" s="14" t="s">
        <v>82</v>
      </c>
      <c r="AY269" s="267" t="s">
        <v>152</v>
      </c>
    </row>
    <row r="270" s="2" customFormat="1" ht="16.5" customHeight="1">
      <c r="A270" s="38"/>
      <c r="B270" s="39"/>
      <c r="C270" s="226" t="s">
        <v>203</v>
      </c>
      <c r="D270" s="226" t="s">
        <v>154</v>
      </c>
      <c r="E270" s="227" t="s">
        <v>304</v>
      </c>
      <c r="F270" s="228" t="s">
        <v>305</v>
      </c>
      <c r="G270" s="229" t="s">
        <v>157</v>
      </c>
      <c r="H270" s="230">
        <v>37.119999999999997</v>
      </c>
      <c r="I270" s="231"/>
      <c r="J270" s="232">
        <f>ROUND(I270*H270,2)</f>
        <v>0</v>
      </c>
      <c r="K270" s="228" t="s">
        <v>158</v>
      </c>
      <c r="L270" s="44"/>
      <c r="M270" s="233" t="s">
        <v>1</v>
      </c>
      <c r="N270" s="234" t="s">
        <v>39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0.014999999999999999</v>
      </c>
      <c r="T270" s="236">
        <f>S270*H270</f>
        <v>0.55679999999999996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261</v>
      </c>
      <c r="AT270" s="237" t="s">
        <v>154</v>
      </c>
      <c r="AU270" s="237" t="s">
        <v>84</v>
      </c>
      <c r="AY270" s="17" t="s">
        <v>152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82</v>
      </c>
      <c r="BK270" s="238">
        <f>ROUND(I270*H270,2)</f>
        <v>0</v>
      </c>
      <c r="BL270" s="17" t="s">
        <v>261</v>
      </c>
      <c r="BM270" s="237" t="s">
        <v>1326</v>
      </c>
    </row>
    <row r="271" s="2" customFormat="1">
      <c r="A271" s="38"/>
      <c r="B271" s="39"/>
      <c r="C271" s="40"/>
      <c r="D271" s="239" t="s">
        <v>161</v>
      </c>
      <c r="E271" s="40"/>
      <c r="F271" s="240" t="s">
        <v>307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161</v>
      </c>
      <c r="AU271" s="17" t="s">
        <v>84</v>
      </c>
    </row>
    <row r="272" s="2" customFormat="1">
      <c r="A272" s="38"/>
      <c r="B272" s="39"/>
      <c r="C272" s="40"/>
      <c r="D272" s="244" t="s">
        <v>163</v>
      </c>
      <c r="E272" s="40"/>
      <c r="F272" s="245" t="s">
        <v>308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163</v>
      </c>
      <c r="AU272" s="17" t="s">
        <v>84</v>
      </c>
    </row>
    <row r="273" s="13" customFormat="1">
      <c r="A273" s="13"/>
      <c r="B273" s="246"/>
      <c r="C273" s="247"/>
      <c r="D273" s="239" t="s">
        <v>241</v>
      </c>
      <c r="E273" s="248" t="s">
        <v>1</v>
      </c>
      <c r="F273" s="249" t="s">
        <v>1327</v>
      </c>
      <c r="G273" s="247"/>
      <c r="H273" s="250">
        <v>37.119999999999997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241</v>
      </c>
      <c r="AU273" s="256" t="s">
        <v>84</v>
      </c>
      <c r="AV273" s="13" t="s">
        <v>84</v>
      </c>
      <c r="AW273" s="13" t="s">
        <v>31</v>
      </c>
      <c r="AX273" s="13" t="s">
        <v>82</v>
      </c>
      <c r="AY273" s="256" t="s">
        <v>152</v>
      </c>
    </row>
    <row r="274" s="2" customFormat="1" ht="21.75" customHeight="1">
      <c r="A274" s="38"/>
      <c r="B274" s="39"/>
      <c r="C274" s="226" t="s">
        <v>188</v>
      </c>
      <c r="D274" s="226" t="s">
        <v>154</v>
      </c>
      <c r="E274" s="227" t="s">
        <v>832</v>
      </c>
      <c r="F274" s="228" t="s">
        <v>833</v>
      </c>
      <c r="G274" s="229" t="s">
        <v>157</v>
      </c>
      <c r="H274" s="230">
        <v>10.675000000000001</v>
      </c>
      <c r="I274" s="231"/>
      <c r="J274" s="232">
        <f>ROUND(I274*H274,2)</f>
        <v>0</v>
      </c>
      <c r="K274" s="228" t="s">
        <v>158</v>
      </c>
      <c r="L274" s="44"/>
      <c r="M274" s="233" t="s">
        <v>1</v>
      </c>
      <c r="N274" s="234" t="s">
        <v>39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0.014</v>
      </c>
      <c r="T274" s="236">
        <f>S274*H274</f>
        <v>0.14945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261</v>
      </c>
      <c r="AT274" s="237" t="s">
        <v>154</v>
      </c>
      <c r="AU274" s="237" t="s">
        <v>84</v>
      </c>
      <c r="AY274" s="17" t="s">
        <v>152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82</v>
      </c>
      <c r="BK274" s="238">
        <f>ROUND(I274*H274,2)</f>
        <v>0</v>
      </c>
      <c r="BL274" s="17" t="s">
        <v>261</v>
      </c>
      <c r="BM274" s="237" t="s">
        <v>1328</v>
      </c>
    </row>
    <row r="275" s="2" customFormat="1">
      <c r="A275" s="38"/>
      <c r="B275" s="39"/>
      <c r="C275" s="40"/>
      <c r="D275" s="239" t="s">
        <v>161</v>
      </c>
      <c r="E275" s="40"/>
      <c r="F275" s="240" t="s">
        <v>835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161</v>
      </c>
      <c r="AU275" s="17" t="s">
        <v>84</v>
      </c>
    </row>
    <row r="276" s="2" customFormat="1">
      <c r="A276" s="38"/>
      <c r="B276" s="39"/>
      <c r="C276" s="40"/>
      <c r="D276" s="244" t="s">
        <v>163</v>
      </c>
      <c r="E276" s="40"/>
      <c r="F276" s="245" t="s">
        <v>836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163</v>
      </c>
      <c r="AU276" s="17" t="s">
        <v>84</v>
      </c>
    </row>
    <row r="277" s="13" customFormat="1">
      <c r="A277" s="13"/>
      <c r="B277" s="246"/>
      <c r="C277" s="247"/>
      <c r="D277" s="239" t="s">
        <v>241</v>
      </c>
      <c r="E277" s="248" t="s">
        <v>1</v>
      </c>
      <c r="F277" s="249" t="s">
        <v>1329</v>
      </c>
      <c r="G277" s="247"/>
      <c r="H277" s="250">
        <v>10.675000000000001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6" t="s">
        <v>241</v>
      </c>
      <c r="AU277" s="256" t="s">
        <v>84</v>
      </c>
      <c r="AV277" s="13" t="s">
        <v>84</v>
      </c>
      <c r="AW277" s="13" t="s">
        <v>31</v>
      </c>
      <c r="AX277" s="13" t="s">
        <v>82</v>
      </c>
      <c r="AY277" s="256" t="s">
        <v>152</v>
      </c>
    </row>
    <row r="278" s="12" customFormat="1" ht="22.8" customHeight="1">
      <c r="A278" s="12"/>
      <c r="B278" s="210"/>
      <c r="C278" s="211"/>
      <c r="D278" s="212" t="s">
        <v>73</v>
      </c>
      <c r="E278" s="224" t="s">
        <v>309</v>
      </c>
      <c r="F278" s="224" t="s">
        <v>310</v>
      </c>
      <c r="G278" s="211"/>
      <c r="H278" s="211"/>
      <c r="I278" s="214"/>
      <c r="J278" s="225">
        <f>BK278</f>
        <v>0</v>
      </c>
      <c r="K278" s="211"/>
      <c r="L278" s="216"/>
      <c r="M278" s="217"/>
      <c r="N278" s="218"/>
      <c r="O278" s="218"/>
      <c r="P278" s="219">
        <f>SUM(P279:P290)</f>
        <v>0</v>
      </c>
      <c r="Q278" s="218"/>
      <c r="R278" s="219">
        <f>SUM(R279:R290)</f>
        <v>0</v>
      </c>
      <c r="S278" s="218"/>
      <c r="T278" s="220">
        <f>SUM(T279:T290)</f>
        <v>0.064706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1" t="s">
        <v>84</v>
      </c>
      <c r="AT278" s="222" t="s">
        <v>73</v>
      </c>
      <c r="AU278" s="222" t="s">
        <v>82</v>
      </c>
      <c r="AY278" s="221" t="s">
        <v>152</v>
      </c>
      <c r="BK278" s="223">
        <f>SUM(BK279:BK290)</f>
        <v>0</v>
      </c>
    </row>
    <row r="279" s="2" customFormat="1" ht="16.5" customHeight="1">
      <c r="A279" s="38"/>
      <c r="B279" s="39"/>
      <c r="C279" s="226" t="s">
        <v>170</v>
      </c>
      <c r="D279" s="226" t="s">
        <v>154</v>
      </c>
      <c r="E279" s="227" t="s">
        <v>484</v>
      </c>
      <c r="F279" s="228" t="s">
        <v>485</v>
      </c>
      <c r="G279" s="229" t="s">
        <v>206</v>
      </c>
      <c r="H279" s="230">
        <v>13.6</v>
      </c>
      <c r="I279" s="231"/>
      <c r="J279" s="232">
        <f>ROUND(I279*H279,2)</f>
        <v>0</v>
      </c>
      <c r="K279" s="228" t="s">
        <v>158</v>
      </c>
      <c r="L279" s="44"/>
      <c r="M279" s="233" t="s">
        <v>1</v>
      </c>
      <c r="N279" s="234" t="s">
        <v>39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0.0016999999999999999</v>
      </c>
      <c r="T279" s="236">
        <f>S279*H279</f>
        <v>0.023119999999999998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261</v>
      </c>
      <c r="AT279" s="237" t="s">
        <v>154</v>
      </c>
      <c r="AU279" s="237" t="s">
        <v>84</v>
      </c>
      <c r="AY279" s="17" t="s">
        <v>152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82</v>
      </c>
      <c r="BK279" s="238">
        <f>ROUND(I279*H279,2)</f>
        <v>0</v>
      </c>
      <c r="BL279" s="17" t="s">
        <v>261</v>
      </c>
      <c r="BM279" s="237" t="s">
        <v>1330</v>
      </c>
    </row>
    <row r="280" s="2" customFormat="1">
      <c r="A280" s="38"/>
      <c r="B280" s="39"/>
      <c r="C280" s="40"/>
      <c r="D280" s="239" t="s">
        <v>161</v>
      </c>
      <c r="E280" s="40"/>
      <c r="F280" s="240" t="s">
        <v>487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161</v>
      </c>
      <c r="AU280" s="17" t="s">
        <v>84</v>
      </c>
    </row>
    <row r="281" s="2" customFormat="1">
      <c r="A281" s="38"/>
      <c r="B281" s="39"/>
      <c r="C281" s="40"/>
      <c r="D281" s="244" t="s">
        <v>163</v>
      </c>
      <c r="E281" s="40"/>
      <c r="F281" s="245" t="s">
        <v>488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163</v>
      </c>
      <c r="AU281" s="17" t="s">
        <v>84</v>
      </c>
    </row>
    <row r="282" s="13" customFormat="1">
      <c r="A282" s="13"/>
      <c r="B282" s="246"/>
      <c r="C282" s="247"/>
      <c r="D282" s="239" t="s">
        <v>241</v>
      </c>
      <c r="E282" s="248" t="s">
        <v>1</v>
      </c>
      <c r="F282" s="249" t="s">
        <v>1331</v>
      </c>
      <c r="G282" s="247"/>
      <c r="H282" s="250">
        <v>13.6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241</v>
      </c>
      <c r="AU282" s="256" t="s">
        <v>84</v>
      </c>
      <c r="AV282" s="13" t="s">
        <v>84</v>
      </c>
      <c r="AW282" s="13" t="s">
        <v>31</v>
      </c>
      <c r="AX282" s="13" t="s">
        <v>82</v>
      </c>
      <c r="AY282" s="256" t="s">
        <v>152</v>
      </c>
    </row>
    <row r="283" s="2" customFormat="1" ht="16.5" customHeight="1">
      <c r="A283" s="38"/>
      <c r="B283" s="39"/>
      <c r="C283" s="226" t="s">
        <v>84</v>
      </c>
      <c r="D283" s="226" t="s">
        <v>154</v>
      </c>
      <c r="E283" s="227" t="s">
        <v>312</v>
      </c>
      <c r="F283" s="228" t="s">
        <v>313</v>
      </c>
      <c r="G283" s="229" t="s">
        <v>206</v>
      </c>
      <c r="H283" s="230">
        <v>11.6</v>
      </c>
      <c r="I283" s="231"/>
      <c r="J283" s="232">
        <f>ROUND(I283*H283,2)</f>
        <v>0</v>
      </c>
      <c r="K283" s="228" t="s">
        <v>158</v>
      </c>
      <c r="L283" s="44"/>
      <c r="M283" s="233" t="s">
        <v>1</v>
      </c>
      <c r="N283" s="234" t="s">
        <v>39</v>
      </c>
      <c r="O283" s="91"/>
      <c r="P283" s="235">
        <f>O283*H283</f>
        <v>0</v>
      </c>
      <c r="Q283" s="235">
        <v>0</v>
      </c>
      <c r="R283" s="235">
        <f>Q283*H283</f>
        <v>0</v>
      </c>
      <c r="S283" s="235">
        <v>0.0025999999999999999</v>
      </c>
      <c r="T283" s="236">
        <f>S283*H283</f>
        <v>0.030159999999999999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261</v>
      </c>
      <c r="AT283" s="237" t="s">
        <v>154</v>
      </c>
      <c r="AU283" s="237" t="s">
        <v>84</v>
      </c>
      <c r="AY283" s="17" t="s">
        <v>152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82</v>
      </c>
      <c r="BK283" s="238">
        <f>ROUND(I283*H283,2)</f>
        <v>0</v>
      </c>
      <c r="BL283" s="17" t="s">
        <v>261</v>
      </c>
      <c r="BM283" s="237" t="s">
        <v>1332</v>
      </c>
    </row>
    <row r="284" s="2" customFormat="1">
      <c r="A284" s="38"/>
      <c r="B284" s="39"/>
      <c r="C284" s="40"/>
      <c r="D284" s="239" t="s">
        <v>161</v>
      </c>
      <c r="E284" s="40"/>
      <c r="F284" s="240" t="s">
        <v>315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84</v>
      </c>
    </row>
    <row r="285" s="2" customFormat="1">
      <c r="A285" s="38"/>
      <c r="B285" s="39"/>
      <c r="C285" s="40"/>
      <c r="D285" s="244" t="s">
        <v>163</v>
      </c>
      <c r="E285" s="40"/>
      <c r="F285" s="245" t="s">
        <v>316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163</v>
      </c>
      <c r="AU285" s="17" t="s">
        <v>84</v>
      </c>
    </row>
    <row r="286" s="13" customFormat="1">
      <c r="A286" s="13"/>
      <c r="B286" s="246"/>
      <c r="C286" s="247"/>
      <c r="D286" s="239" t="s">
        <v>241</v>
      </c>
      <c r="E286" s="248" t="s">
        <v>1</v>
      </c>
      <c r="F286" s="249" t="s">
        <v>1333</v>
      </c>
      <c r="G286" s="247"/>
      <c r="H286" s="250">
        <v>11.6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241</v>
      </c>
      <c r="AU286" s="256" t="s">
        <v>84</v>
      </c>
      <c r="AV286" s="13" t="s">
        <v>84</v>
      </c>
      <c r="AW286" s="13" t="s">
        <v>31</v>
      </c>
      <c r="AX286" s="13" t="s">
        <v>82</v>
      </c>
      <c r="AY286" s="256" t="s">
        <v>152</v>
      </c>
    </row>
    <row r="287" s="2" customFormat="1" ht="16.5" customHeight="1">
      <c r="A287" s="38"/>
      <c r="B287" s="39"/>
      <c r="C287" s="226" t="s">
        <v>159</v>
      </c>
      <c r="D287" s="226" t="s">
        <v>154</v>
      </c>
      <c r="E287" s="227" t="s">
        <v>318</v>
      </c>
      <c r="F287" s="228" t="s">
        <v>319</v>
      </c>
      <c r="G287" s="229" t="s">
        <v>206</v>
      </c>
      <c r="H287" s="230">
        <v>2.8999999999999999</v>
      </c>
      <c r="I287" s="231"/>
      <c r="J287" s="232">
        <f>ROUND(I287*H287,2)</f>
        <v>0</v>
      </c>
      <c r="K287" s="228" t="s">
        <v>158</v>
      </c>
      <c r="L287" s="44"/>
      <c r="M287" s="233" t="s">
        <v>1</v>
      </c>
      <c r="N287" s="234" t="s">
        <v>39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0.0039399999999999999</v>
      </c>
      <c r="T287" s="236">
        <f>S287*H287</f>
        <v>0.011425999999999999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261</v>
      </c>
      <c r="AT287" s="237" t="s">
        <v>154</v>
      </c>
      <c r="AU287" s="237" t="s">
        <v>84</v>
      </c>
      <c r="AY287" s="17" t="s">
        <v>152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82</v>
      </c>
      <c r="BK287" s="238">
        <f>ROUND(I287*H287,2)</f>
        <v>0</v>
      </c>
      <c r="BL287" s="17" t="s">
        <v>261</v>
      </c>
      <c r="BM287" s="237" t="s">
        <v>1334</v>
      </c>
    </row>
    <row r="288" s="2" customFormat="1">
      <c r="A288" s="38"/>
      <c r="B288" s="39"/>
      <c r="C288" s="40"/>
      <c r="D288" s="239" t="s">
        <v>161</v>
      </c>
      <c r="E288" s="40"/>
      <c r="F288" s="240" t="s">
        <v>321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161</v>
      </c>
      <c r="AU288" s="17" t="s">
        <v>84</v>
      </c>
    </row>
    <row r="289" s="2" customFormat="1">
      <c r="A289" s="38"/>
      <c r="B289" s="39"/>
      <c r="C289" s="40"/>
      <c r="D289" s="244" t="s">
        <v>163</v>
      </c>
      <c r="E289" s="40"/>
      <c r="F289" s="245" t="s">
        <v>322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163</v>
      </c>
      <c r="AU289" s="17" t="s">
        <v>84</v>
      </c>
    </row>
    <row r="290" s="13" customFormat="1">
      <c r="A290" s="13"/>
      <c r="B290" s="246"/>
      <c r="C290" s="247"/>
      <c r="D290" s="239" t="s">
        <v>241</v>
      </c>
      <c r="E290" s="248" t="s">
        <v>1</v>
      </c>
      <c r="F290" s="249" t="s">
        <v>1335</v>
      </c>
      <c r="G290" s="247"/>
      <c r="H290" s="250">
        <v>2.8999999999999999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241</v>
      </c>
      <c r="AU290" s="256" t="s">
        <v>84</v>
      </c>
      <c r="AV290" s="13" t="s">
        <v>84</v>
      </c>
      <c r="AW290" s="13" t="s">
        <v>31</v>
      </c>
      <c r="AX290" s="13" t="s">
        <v>82</v>
      </c>
      <c r="AY290" s="256" t="s">
        <v>152</v>
      </c>
    </row>
    <row r="291" s="12" customFormat="1" ht="22.8" customHeight="1">
      <c r="A291" s="12"/>
      <c r="B291" s="210"/>
      <c r="C291" s="211"/>
      <c r="D291" s="212" t="s">
        <v>73</v>
      </c>
      <c r="E291" s="224" t="s">
        <v>323</v>
      </c>
      <c r="F291" s="224" t="s">
        <v>324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SUM(P292:P302)</f>
        <v>0</v>
      </c>
      <c r="Q291" s="218"/>
      <c r="R291" s="219">
        <f>SUM(R292:R302)</f>
        <v>0.0075910400000000003</v>
      </c>
      <c r="S291" s="218"/>
      <c r="T291" s="220">
        <f>SUM(T292:T302)</f>
        <v>0.6868476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84</v>
      </c>
      <c r="AT291" s="222" t="s">
        <v>73</v>
      </c>
      <c r="AU291" s="222" t="s">
        <v>82</v>
      </c>
      <c r="AY291" s="221" t="s">
        <v>152</v>
      </c>
      <c r="BK291" s="223">
        <f>SUM(BK292:BK302)</f>
        <v>0</v>
      </c>
    </row>
    <row r="292" s="2" customFormat="1" ht="24.15" customHeight="1">
      <c r="A292" s="38"/>
      <c r="B292" s="39"/>
      <c r="C292" s="226" t="s">
        <v>182</v>
      </c>
      <c r="D292" s="226" t="s">
        <v>154</v>
      </c>
      <c r="E292" s="227" t="s">
        <v>1203</v>
      </c>
      <c r="F292" s="228" t="s">
        <v>1204</v>
      </c>
      <c r="G292" s="229" t="s">
        <v>157</v>
      </c>
      <c r="H292" s="230">
        <v>37.119999999999997</v>
      </c>
      <c r="I292" s="231"/>
      <c r="J292" s="232">
        <f>ROUND(I292*H292,2)</f>
        <v>0</v>
      </c>
      <c r="K292" s="228" t="s">
        <v>158</v>
      </c>
      <c r="L292" s="44"/>
      <c r="M292" s="233" t="s">
        <v>1</v>
      </c>
      <c r="N292" s="234" t="s">
        <v>39</v>
      </c>
      <c r="O292" s="91"/>
      <c r="P292" s="235">
        <f>O292*H292</f>
        <v>0</v>
      </c>
      <c r="Q292" s="235">
        <v>0.00020000000000000001</v>
      </c>
      <c r="R292" s="235">
        <f>Q292*H292</f>
        <v>0.007424</v>
      </c>
      <c r="S292" s="235">
        <v>0.017780000000000001</v>
      </c>
      <c r="T292" s="236">
        <f>S292*H292</f>
        <v>0.65999359999999996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261</v>
      </c>
      <c r="AT292" s="237" t="s">
        <v>154</v>
      </c>
      <c r="AU292" s="237" t="s">
        <v>84</v>
      </c>
      <c r="AY292" s="17" t="s">
        <v>152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82</v>
      </c>
      <c r="BK292" s="238">
        <f>ROUND(I292*H292,2)</f>
        <v>0</v>
      </c>
      <c r="BL292" s="17" t="s">
        <v>261</v>
      </c>
      <c r="BM292" s="237" t="s">
        <v>1336</v>
      </c>
    </row>
    <row r="293" s="2" customFormat="1">
      <c r="A293" s="38"/>
      <c r="B293" s="39"/>
      <c r="C293" s="40"/>
      <c r="D293" s="239" t="s">
        <v>161</v>
      </c>
      <c r="E293" s="40"/>
      <c r="F293" s="240" t="s">
        <v>1206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161</v>
      </c>
      <c r="AU293" s="17" t="s">
        <v>84</v>
      </c>
    </row>
    <row r="294" s="2" customFormat="1">
      <c r="A294" s="38"/>
      <c r="B294" s="39"/>
      <c r="C294" s="40"/>
      <c r="D294" s="244" t="s">
        <v>163</v>
      </c>
      <c r="E294" s="40"/>
      <c r="F294" s="245" t="s">
        <v>1207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163</v>
      </c>
      <c r="AU294" s="17" t="s">
        <v>84</v>
      </c>
    </row>
    <row r="295" s="13" customFormat="1">
      <c r="A295" s="13"/>
      <c r="B295" s="246"/>
      <c r="C295" s="247"/>
      <c r="D295" s="239" t="s">
        <v>241</v>
      </c>
      <c r="E295" s="248" t="s">
        <v>1</v>
      </c>
      <c r="F295" s="249" t="s">
        <v>1327</v>
      </c>
      <c r="G295" s="247"/>
      <c r="H295" s="250">
        <v>37.119999999999997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241</v>
      </c>
      <c r="AU295" s="256" t="s">
        <v>84</v>
      </c>
      <c r="AV295" s="13" t="s">
        <v>84</v>
      </c>
      <c r="AW295" s="13" t="s">
        <v>31</v>
      </c>
      <c r="AX295" s="13" t="s">
        <v>82</v>
      </c>
      <c r="AY295" s="256" t="s">
        <v>152</v>
      </c>
    </row>
    <row r="296" s="2" customFormat="1" ht="37.8" customHeight="1">
      <c r="A296" s="38"/>
      <c r="B296" s="39"/>
      <c r="C296" s="226" t="s">
        <v>190</v>
      </c>
      <c r="D296" s="226" t="s">
        <v>154</v>
      </c>
      <c r="E296" s="227" t="s">
        <v>1337</v>
      </c>
      <c r="F296" s="228" t="s">
        <v>1338</v>
      </c>
      <c r="G296" s="229" t="s">
        <v>206</v>
      </c>
      <c r="H296" s="230">
        <v>5.7999999999999998</v>
      </c>
      <c r="I296" s="231"/>
      <c r="J296" s="232">
        <f>ROUND(I296*H296,2)</f>
        <v>0</v>
      </c>
      <c r="K296" s="228" t="s">
        <v>158</v>
      </c>
      <c r="L296" s="44"/>
      <c r="M296" s="233" t="s">
        <v>1</v>
      </c>
      <c r="N296" s="234" t="s">
        <v>39</v>
      </c>
      <c r="O296" s="91"/>
      <c r="P296" s="235">
        <f>O296*H296</f>
        <v>0</v>
      </c>
      <c r="Q296" s="235">
        <v>2.8799999999999999E-05</v>
      </c>
      <c r="R296" s="235">
        <f>Q296*H296</f>
        <v>0.00016704</v>
      </c>
      <c r="S296" s="235">
        <v>0.0046299999999999996</v>
      </c>
      <c r="T296" s="236">
        <f>S296*H296</f>
        <v>0.026853999999999996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261</v>
      </c>
      <c r="AT296" s="237" t="s">
        <v>154</v>
      </c>
      <c r="AU296" s="237" t="s">
        <v>84</v>
      </c>
      <c r="AY296" s="17" t="s">
        <v>152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82</v>
      </c>
      <c r="BK296" s="238">
        <f>ROUND(I296*H296,2)</f>
        <v>0</v>
      </c>
      <c r="BL296" s="17" t="s">
        <v>261</v>
      </c>
      <c r="BM296" s="237" t="s">
        <v>1339</v>
      </c>
    </row>
    <row r="297" s="2" customFormat="1">
      <c r="A297" s="38"/>
      <c r="B297" s="39"/>
      <c r="C297" s="40"/>
      <c r="D297" s="239" t="s">
        <v>161</v>
      </c>
      <c r="E297" s="40"/>
      <c r="F297" s="240" t="s">
        <v>1340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161</v>
      </c>
      <c r="AU297" s="17" t="s">
        <v>84</v>
      </c>
    </row>
    <row r="298" s="2" customFormat="1">
      <c r="A298" s="38"/>
      <c r="B298" s="39"/>
      <c r="C298" s="40"/>
      <c r="D298" s="244" t="s">
        <v>163</v>
      </c>
      <c r="E298" s="40"/>
      <c r="F298" s="245" t="s">
        <v>1341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163</v>
      </c>
      <c r="AU298" s="17" t="s">
        <v>84</v>
      </c>
    </row>
    <row r="299" s="13" customFormat="1">
      <c r="A299" s="13"/>
      <c r="B299" s="246"/>
      <c r="C299" s="247"/>
      <c r="D299" s="239" t="s">
        <v>241</v>
      </c>
      <c r="E299" s="248" t="s">
        <v>1</v>
      </c>
      <c r="F299" s="249" t="s">
        <v>1342</v>
      </c>
      <c r="G299" s="247"/>
      <c r="H299" s="250">
        <v>5.7999999999999998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241</v>
      </c>
      <c r="AU299" s="256" t="s">
        <v>84</v>
      </c>
      <c r="AV299" s="13" t="s">
        <v>84</v>
      </c>
      <c r="AW299" s="13" t="s">
        <v>31</v>
      </c>
      <c r="AX299" s="13" t="s">
        <v>82</v>
      </c>
      <c r="AY299" s="256" t="s">
        <v>152</v>
      </c>
    </row>
    <row r="300" s="2" customFormat="1" ht="78" customHeight="1">
      <c r="A300" s="38"/>
      <c r="B300" s="39"/>
      <c r="C300" s="226" t="s">
        <v>672</v>
      </c>
      <c r="D300" s="226" t="s">
        <v>154</v>
      </c>
      <c r="E300" s="227" t="s">
        <v>1209</v>
      </c>
      <c r="F300" s="228" t="s">
        <v>1210</v>
      </c>
      <c r="G300" s="229" t="s">
        <v>1211</v>
      </c>
      <c r="H300" s="230">
        <v>1</v>
      </c>
      <c r="I300" s="231"/>
      <c r="J300" s="232">
        <f>ROUND(I300*H300,2)</f>
        <v>0</v>
      </c>
      <c r="K300" s="228" t="s">
        <v>1</v>
      </c>
      <c r="L300" s="44"/>
      <c r="M300" s="233" t="s">
        <v>1</v>
      </c>
      <c r="N300" s="234" t="s">
        <v>39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261</v>
      </c>
      <c r="AT300" s="237" t="s">
        <v>154</v>
      </c>
      <c r="AU300" s="237" t="s">
        <v>84</v>
      </c>
      <c r="AY300" s="17" t="s">
        <v>152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82</v>
      </c>
      <c r="BK300" s="238">
        <f>ROUND(I300*H300,2)</f>
        <v>0</v>
      </c>
      <c r="BL300" s="17" t="s">
        <v>261</v>
      </c>
      <c r="BM300" s="237" t="s">
        <v>1343</v>
      </c>
    </row>
    <row r="301" s="2" customFormat="1">
      <c r="A301" s="38"/>
      <c r="B301" s="39"/>
      <c r="C301" s="40"/>
      <c r="D301" s="239" t="s">
        <v>161</v>
      </c>
      <c r="E301" s="40"/>
      <c r="F301" s="240" t="s">
        <v>1213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84</v>
      </c>
    </row>
    <row r="302" s="13" customFormat="1">
      <c r="A302" s="13"/>
      <c r="B302" s="246"/>
      <c r="C302" s="247"/>
      <c r="D302" s="239" t="s">
        <v>241</v>
      </c>
      <c r="E302" s="248" t="s">
        <v>1</v>
      </c>
      <c r="F302" s="249" t="s">
        <v>82</v>
      </c>
      <c r="G302" s="247"/>
      <c r="H302" s="250">
        <v>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241</v>
      </c>
      <c r="AU302" s="256" t="s">
        <v>84</v>
      </c>
      <c r="AV302" s="13" t="s">
        <v>84</v>
      </c>
      <c r="AW302" s="13" t="s">
        <v>31</v>
      </c>
      <c r="AX302" s="13" t="s">
        <v>82</v>
      </c>
      <c r="AY302" s="256" t="s">
        <v>152</v>
      </c>
    </row>
    <row r="303" s="12" customFormat="1" ht="22.8" customHeight="1">
      <c r="A303" s="12"/>
      <c r="B303" s="210"/>
      <c r="C303" s="211"/>
      <c r="D303" s="212" t="s">
        <v>73</v>
      </c>
      <c r="E303" s="224" t="s">
        <v>490</v>
      </c>
      <c r="F303" s="224" t="s">
        <v>491</v>
      </c>
      <c r="G303" s="211"/>
      <c r="H303" s="211"/>
      <c r="I303" s="214"/>
      <c r="J303" s="225">
        <f>BK303</f>
        <v>0</v>
      </c>
      <c r="K303" s="211"/>
      <c r="L303" s="216"/>
      <c r="M303" s="217"/>
      <c r="N303" s="218"/>
      <c r="O303" s="218"/>
      <c r="P303" s="219">
        <f>SUM(P304:P313)</f>
        <v>0</v>
      </c>
      <c r="Q303" s="218"/>
      <c r="R303" s="219">
        <f>SUM(R304:R313)</f>
        <v>0</v>
      </c>
      <c r="S303" s="218"/>
      <c r="T303" s="220">
        <f>SUM(T304:T313)</f>
        <v>0.46905000000000002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1" t="s">
        <v>84</v>
      </c>
      <c r="AT303" s="222" t="s">
        <v>73</v>
      </c>
      <c r="AU303" s="222" t="s">
        <v>82</v>
      </c>
      <c r="AY303" s="221" t="s">
        <v>152</v>
      </c>
      <c r="BK303" s="223">
        <f>SUM(BK304:BK313)</f>
        <v>0</v>
      </c>
    </row>
    <row r="304" s="2" customFormat="1" ht="33" customHeight="1">
      <c r="A304" s="38"/>
      <c r="B304" s="39"/>
      <c r="C304" s="226" t="s">
        <v>8</v>
      </c>
      <c r="D304" s="226" t="s">
        <v>154</v>
      </c>
      <c r="E304" s="227" t="s">
        <v>1344</v>
      </c>
      <c r="F304" s="228" t="s">
        <v>1345</v>
      </c>
      <c r="G304" s="229" t="s">
        <v>206</v>
      </c>
      <c r="H304" s="230">
        <v>3.6000000000000001</v>
      </c>
      <c r="I304" s="231"/>
      <c r="J304" s="232">
        <f>ROUND(I304*H304,2)</f>
        <v>0</v>
      </c>
      <c r="K304" s="228" t="s">
        <v>158</v>
      </c>
      <c r="L304" s="44"/>
      <c r="M304" s="233" t="s">
        <v>1</v>
      </c>
      <c r="N304" s="234" t="s">
        <v>39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0.016</v>
      </c>
      <c r="T304" s="236">
        <f>S304*H304</f>
        <v>0.057600000000000005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261</v>
      </c>
      <c r="AT304" s="237" t="s">
        <v>154</v>
      </c>
      <c r="AU304" s="237" t="s">
        <v>84</v>
      </c>
      <c r="AY304" s="17" t="s">
        <v>152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82</v>
      </c>
      <c r="BK304" s="238">
        <f>ROUND(I304*H304,2)</f>
        <v>0</v>
      </c>
      <c r="BL304" s="17" t="s">
        <v>261</v>
      </c>
      <c r="BM304" s="237" t="s">
        <v>1346</v>
      </c>
    </row>
    <row r="305" s="2" customFormat="1">
      <c r="A305" s="38"/>
      <c r="B305" s="39"/>
      <c r="C305" s="40"/>
      <c r="D305" s="239" t="s">
        <v>161</v>
      </c>
      <c r="E305" s="40"/>
      <c r="F305" s="240" t="s">
        <v>1347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161</v>
      </c>
      <c r="AU305" s="17" t="s">
        <v>84</v>
      </c>
    </row>
    <row r="306" s="2" customFormat="1">
      <c r="A306" s="38"/>
      <c r="B306" s="39"/>
      <c r="C306" s="40"/>
      <c r="D306" s="244" t="s">
        <v>163</v>
      </c>
      <c r="E306" s="40"/>
      <c r="F306" s="245" t="s">
        <v>1348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163</v>
      </c>
      <c r="AU306" s="17" t="s">
        <v>84</v>
      </c>
    </row>
    <row r="307" s="13" customFormat="1">
      <c r="A307" s="13"/>
      <c r="B307" s="246"/>
      <c r="C307" s="247"/>
      <c r="D307" s="239" t="s">
        <v>241</v>
      </c>
      <c r="E307" s="248" t="s">
        <v>1</v>
      </c>
      <c r="F307" s="249" t="s">
        <v>1349</v>
      </c>
      <c r="G307" s="247"/>
      <c r="H307" s="250">
        <v>3.6000000000000001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241</v>
      </c>
      <c r="AU307" s="256" t="s">
        <v>84</v>
      </c>
      <c r="AV307" s="13" t="s">
        <v>84</v>
      </c>
      <c r="AW307" s="13" t="s">
        <v>31</v>
      </c>
      <c r="AX307" s="13" t="s">
        <v>82</v>
      </c>
      <c r="AY307" s="256" t="s">
        <v>152</v>
      </c>
    </row>
    <row r="308" s="2" customFormat="1" ht="21.75" customHeight="1">
      <c r="A308" s="38"/>
      <c r="B308" s="39"/>
      <c r="C308" s="226" t="s">
        <v>261</v>
      </c>
      <c r="D308" s="226" t="s">
        <v>154</v>
      </c>
      <c r="E308" s="227" t="s">
        <v>1350</v>
      </c>
      <c r="F308" s="228" t="s">
        <v>1351</v>
      </c>
      <c r="G308" s="229" t="s">
        <v>157</v>
      </c>
      <c r="H308" s="230">
        <v>6.3300000000000001</v>
      </c>
      <c r="I308" s="231"/>
      <c r="J308" s="232">
        <f>ROUND(I308*H308,2)</f>
        <v>0</v>
      </c>
      <c r="K308" s="228" t="s">
        <v>158</v>
      </c>
      <c r="L308" s="44"/>
      <c r="M308" s="233" t="s">
        <v>1</v>
      </c>
      <c r="N308" s="234" t="s">
        <v>39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0.065000000000000002</v>
      </c>
      <c r="T308" s="236">
        <f>S308*H308</f>
        <v>0.41145000000000004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261</v>
      </c>
      <c r="AT308" s="237" t="s">
        <v>154</v>
      </c>
      <c r="AU308" s="237" t="s">
        <v>84</v>
      </c>
      <c r="AY308" s="17" t="s">
        <v>152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82</v>
      </c>
      <c r="BK308" s="238">
        <f>ROUND(I308*H308,2)</f>
        <v>0</v>
      </c>
      <c r="BL308" s="17" t="s">
        <v>261</v>
      </c>
      <c r="BM308" s="237" t="s">
        <v>1352</v>
      </c>
    </row>
    <row r="309" s="2" customFormat="1">
      <c r="A309" s="38"/>
      <c r="B309" s="39"/>
      <c r="C309" s="40"/>
      <c r="D309" s="239" t="s">
        <v>161</v>
      </c>
      <c r="E309" s="40"/>
      <c r="F309" s="240" t="s">
        <v>1351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161</v>
      </c>
      <c r="AU309" s="17" t="s">
        <v>84</v>
      </c>
    </row>
    <row r="310" s="2" customFormat="1">
      <c r="A310" s="38"/>
      <c r="B310" s="39"/>
      <c r="C310" s="40"/>
      <c r="D310" s="244" t="s">
        <v>163</v>
      </c>
      <c r="E310" s="40"/>
      <c r="F310" s="245" t="s">
        <v>1353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163</v>
      </c>
      <c r="AU310" s="17" t="s">
        <v>84</v>
      </c>
    </row>
    <row r="311" s="13" customFormat="1">
      <c r="A311" s="13"/>
      <c r="B311" s="246"/>
      <c r="C311" s="247"/>
      <c r="D311" s="239" t="s">
        <v>241</v>
      </c>
      <c r="E311" s="248" t="s">
        <v>1</v>
      </c>
      <c r="F311" s="249" t="s">
        <v>1354</v>
      </c>
      <c r="G311" s="247"/>
      <c r="H311" s="250">
        <v>3.6299999999999999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241</v>
      </c>
      <c r="AU311" s="256" t="s">
        <v>84</v>
      </c>
      <c r="AV311" s="13" t="s">
        <v>84</v>
      </c>
      <c r="AW311" s="13" t="s">
        <v>31</v>
      </c>
      <c r="AX311" s="13" t="s">
        <v>74</v>
      </c>
      <c r="AY311" s="256" t="s">
        <v>152</v>
      </c>
    </row>
    <row r="312" s="13" customFormat="1">
      <c r="A312" s="13"/>
      <c r="B312" s="246"/>
      <c r="C312" s="247"/>
      <c r="D312" s="239" t="s">
        <v>241</v>
      </c>
      <c r="E312" s="248" t="s">
        <v>1</v>
      </c>
      <c r="F312" s="249" t="s">
        <v>1355</v>
      </c>
      <c r="G312" s="247"/>
      <c r="H312" s="250">
        <v>2.7000000000000002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241</v>
      </c>
      <c r="AU312" s="256" t="s">
        <v>84</v>
      </c>
      <c r="AV312" s="13" t="s">
        <v>84</v>
      </c>
      <c r="AW312" s="13" t="s">
        <v>31</v>
      </c>
      <c r="AX312" s="13" t="s">
        <v>74</v>
      </c>
      <c r="AY312" s="256" t="s">
        <v>152</v>
      </c>
    </row>
    <row r="313" s="14" customFormat="1">
      <c r="A313" s="14"/>
      <c r="B313" s="257"/>
      <c r="C313" s="258"/>
      <c r="D313" s="239" t="s">
        <v>241</v>
      </c>
      <c r="E313" s="259" t="s">
        <v>1</v>
      </c>
      <c r="F313" s="260" t="s">
        <v>243</v>
      </c>
      <c r="G313" s="258"/>
      <c r="H313" s="261">
        <v>6.3300000000000001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241</v>
      </c>
      <c r="AU313" s="267" t="s">
        <v>84</v>
      </c>
      <c r="AV313" s="14" t="s">
        <v>159</v>
      </c>
      <c r="AW313" s="14" t="s">
        <v>31</v>
      </c>
      <c r="AX313" s="14" t="s">
        <v>82</v>
      </c>
      <c r="AY313" s="267" t="s">
        <v>152</v>
      </c>
    </row>
    <row r="314" s="12" customFormat="1" ht="22.8" customHeight="1">
      <c r="A314" s="12"/>
      <c r="B314" s="210"/>
      <c r="C314" s="211"/>
      <c r="D314" s="212" t="s">
        <v>73</v>
      </c>
      <c r="E314" s="224" t="s">
        <v>866</v>
      </c>
      <c r="F314" s="224" t="s">
        <v>867</v>
      </c>
      <c r="G314" s="211"/>
      <c r="H314" s="211"/>
      <c r="I314" s="214"/>
      <c r="J314" s="225">
        <f>BK314</f>
        <v>0</v>
      </c>
      <c r="K314" s="211"/>
      <c r="L314" s="216"/>
      <c r="M314" s="217"/>
      <c r="N314" s="218"/>
      <c r="O314" s="218"/>
      <c r="P314" s="219">
        <f>SUM(P315:P318)</f>
        <v>0</v>
      </c>
      <c r="Q314" s="218"/>
      <c r="R314" s="219">
        <f>SUM(R315:R318)</f>
        <v>0</v>
      </c>
      <c r="S314" s="218"/>
      <c r="T314" s="220">
        <f>SUM(T315:T318)</f>
        <v>0.032025000000000005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1" t="s">
        <v>84</v>
      </c>
      <c r="AT314" s="222" t="s">
        <v>73</v>
      </c>
      <c r="AU314" s="222" t="s">
        <v>82</v>
      </c>
      <c r="AY314" s="221" t="s">
        <v>152</v>
      </c>
      <c r="BK314" s="223">
        <f>SUM(BK315:BK318)</f>
        <v>0</v>
      </c>
    </row>
    <row r="315" s="2" customFormat="1" ht="24.15" customHeight="1">
      <c r="A315" s="38"/>
      <c r="B315" s="39"/>
      <c r="C315" s="226" t="s">
        <v>215</v>
      </c>
      <c r="D315" s="226" t="s">
        <v>154</v>
      </c>
      <c r="E315" s="227" t="s">
        <v>1214</v>
      </c>
      <c r="F315" s="228" t="s">
        <v>1215</v>
      </c>
      <c r="G315" s="229" t="s">
        <v>157</v>
      </c>
      <c r="H315" s="230">
        <v>10.675000000000001</v>
      </c>
      <c r="I315" s="231"/>
      <c r="J315" s="232">
        <f>ROUND(I315*H315,2)</f>
        <v>0</v>
      </c>
      <c r="K315" s="228" t="s">
        <v>158</v>
      </c>
      <c r="L315" s="44"/>
      <c r="M315" s="233" t="s">
        <v>1</v>
      </c>
      <c r="N315" s="234" t="s">
        <v>39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0.0030000000000000001</v>
      </c>
      <c r="T315" s="236">
        <f>S315*H315</f>
        <v>0.032025000000000005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261</v>
      </c>
      <c r="AT315" s="237" t="s">
        <v>154</v>
      </c>
      <c r="AU315" s="237" t="s">
        <v>84</v>
      </c>
      <c r="AY315" s="17" t="s">
        <v>152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82</v>
      </c>
      <c r="BK315" s="238">
        <f>ROUND(I315*H315,2)</f>
        <v>0</v>
      </c>
      <c r="BL315" s="17" t="s">
        <v>261</v>
      </c>
      <c r="BM315" s="237" t="s">
        <v>1356</v>
      </c>
    </row>
    <row r="316" s="2" customFormat="1">
      <c r="A316" s="38"/>
      <c r="B316" s="39"/>
      <c r="C316" s="40"/>
      <c r="D316" s="239" t="s">
        <v>161</v>
      </c>
      <c r="E316" s="40"/>
      <c r="F316" s="240" t="s">
        <v>1217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161</v>
      </c>
      <c r="AU316" s="17" t="s">
        <v>84</v>
      </c>
    </row>
    <row r="317" s="2" customFormat="1">
      <c r="A317" s="38"/>
      <c r="B317" s="39"/>
      <c r="C317" s="40"/>
      <c r="D317" s="244" t="s">
        <v>163</v>
      </c>
      <c r="E317" s="40"/>
      <c r="F317" s="245" t="s">
        <v>1218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163</v>
      </c>
      <c r="AU317" s="17" t="s">
        <v>84</v>
      </c>
    </row>
    <row r="318" s="13" customFormat="1">
      <c r="A318" s="13"/>
      <c r="B318" s="246"/>
      <c r="C318" s="247"/>
      <c r="D318" s="239" t="s">
        <v>241</v>
      </c>
      <c r="E318" s="248" t="s">
        <v>1</v>
      </c>
      <c r="F318" s="249" t="s">
        <v>1329</v>
      </c>
      <c r="G318" s="247"/>
      <c r="H318" s="250">
        <v>10.675000000000001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6" t="s">
        <v>241</v>
      </c>
      <c r="AU318" s="256" t="s">
        <v>84</v>
      </c>
      <c r="AV318" s="13" t="s">
        <v>84</v>
      </c>
      <c r="AW318" s="13" t="s">
        <v>31</v>
      </c>
      <c r="AX318" s="13" t="s">
        <v>82</v>
      </c>
      <c r="AY318" s="256" t="s">
        <v>152</v>
      </c>
    </row>
    <row r="319" s="12" customFormat="1" ht="22.8" customHeight="1">
      <c r="A319" s="12"/>
      <c r="B319" s="210"/>
      <c r="C319" s="211"/>
      <c r="D319" s="212" t="s">
        <v>73</v>
      </c>
      <c r="E319" s="224" t="s">
        <v>498</v>
      </c>
      <c r="F319" s="224" t="s">
        <v>499</v>
      </c>
      <c r="G319" s="211"/>
      <c r="H319" s="211"/>
      <c r="I319" s="214"/>
      <c r="J319" s="225">
        <f>BK319</f>
        <v>0</v>
      </c>
      <c r="K319" s="211"/>
      <c r="L319" s="216"/>
      <c r="M319" s="217"/>
      <c r="N319" s="218"/>
      <c r="O319" s="218"/>
      <c r="P319" s="219">
        <f>SUM(P320:P325)</f>
        <v>0</v>
      </c>
      <c r="Q319" s="218"/>
      <c r="R319" s="219">
        <f>SUM(R320:R325)</f>
        <v>0</v>
      </c>
      <c r="S319" s="218"/>
      <c r="T319" s="220">
        <f>SUM(T320:T325)</f>
        <v>0.0050400000000000002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84</v>
      </c>
      <c r="AT319" s="222" t="s">
        <v>73</v>
      </c>
      <c r="AU319" s="222" t="s">
        <v>82</v>
      </c>
      <c r="AY319" s="221" t="s">
        <v>152</v>
      </c>
      <c r="BK319" s="223">
        <f>SUM(BK320:BK325)</f>
        <v>0</v>
      </c>
    </row>
    <row r="320" s="2" customFormat="1" ht="24.15" customHeight="1">
      <c r="A320" s="38"/>
      <c r="B320" s="39"/>
      <c r="C320" s="226" t="s">
        <v>229</v>
      </c>
      <c r="D320" s="226" t="s">
        <v>154</v>
      </c>
      <c r="E320" s="227" t="s">
        <v>734</v>
      </c>
      <c r="F320" s="228" t="s">
        <v>735</v>
      </c>
      <c r="G320" s="229" t="s">
        <v>157</v>
      </c>
      <c r="H320" s="230">
        <v>0.35999999999999999</v>
      </c>
      <c r="I320" s="231"/>
      <c r="J320" s="232">
        <f>ROUND(I320*H320,2)</f>
        <v>0</v>
      </c>
      <c r="K320" s="228" t="s">
        <v>158</v>
      </c>
      <c r="L320" s="44"/>
      <c r="M320" s="233" t="s">
        <v>1</v>
      </c>
      <c r="N320" s="234" t="s">
        <v>39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0.014</v>
      </c>
      <c r="T320" s="236">
        <f>S320*H320</f>
        <v>0.0050400000000000002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261</v>
      </c>
      <c r="AT320" s="237" t="s">
        <v>154</v>
      </c>
      <c r="AU320" s="237" t="s">
        <v>84</v>
      </c>
      <c r="AY320" s="17" t="s">
        <v>152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82</v>
      </c>
      <c r="BK320" s="238">
        <f>ROUND(I320*H320,2)</f>
        <v>0</v>
      </c>
      <c r="BL320" s="17" t="s">
        <v>261</v>
      </c>
      <c r="BM320" s="237" t="s">
        <v>1357</v>
      </c>
    </row>
    <row r="321" s="2" customFormat="1">
      <c r="A321" s="38"/>
      <c r="B321" s="39"/>
      <c r="C321" s="40"/>
      <c r="D321" s="239" t="s">
        <v>161</v>
      </c>
      <c r="E321" s="40"/>
      <c r="F321" s="240" t="s">
        <v>737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161</v>
      </c>
      <c r="AU321" s="17" t="s">
        <v>84</v>
      </c>
    </row>
    <row r="322" s="2" customFormat="1">
      <c r="A322" s="38"/>
      <c r="B322" s="39"/>
      <c r="C322" s="40"/>
      <c r="D322" s="244" t="s">
        <v>163</v>
      </c>
      <c r="E322" s="40"/>
      <c r="F322" s="245" t="s">
        <v>738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163</v>
      </c>
      <c r="AU322" s="17" t="s">
        <v>84</v>
      </c>
    </row>
    <row r="323" s="13" customFormat="1">
      <c r="A323" s="13"/>
      <c r="B323" s="246"/>
      <c r="C323" s="247"/>
      <c r="D323" s="239" t="s">
        <v>241</v>
      </c>
      <c r="E323" s="248" t="s">
        <v>1</v>
      </c>
      <c r="F323" s="249" t="s">
        <v>1354</v>
      </c>
      <c r="G323" s="247"/>
      <c r="H323" s="250">
        <v>3.6299999999999999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241</v>
      </c>
      <c r="AU323" s="256" t="s">
        <v>84</v>
      </c>
      <c r="AV323" s="13" t="s">
        <v>84</v>
      </c>
      <c r="AW323" s="13" t="s">
        <v>31</v>
      </c>
      <c r="AX323" s="13" t="s">
        <v>74</v>
      </c>
      <c r="AY323" s="256" t="s">
        <v>152</v>
      </c>
    </row>
    <row r="324" s="13" customFormat="1">
      <c r="A324" s="13"/>
      <c r="B324" s="246"/>
      <c r="C324" s="247"/>
      <c r="D324" s="239" t="s">
        <v>241</v>
      </c>
      <c r="E324" s="248" t="s">
        <v>1</v>
      </c>
      <c r="F324" s="249" t="s">
        <v>1355</v>
      </c>
      <c r="G324" s="247"/>
      <c r="H324" s="250">
        <v>2.7000000000000002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241</v>
      </c>
      <c r="AU324" s="256" t="s">
        <v>84</v>
      </c>
      <c r="AV324" s="13" t="s">
        <v>84</v>
      </c>
      <c r="AW324" s="13" t="s">
        <v>31</v>
      </c>
      <c r="AX324" s="13" t="s">
        <v>74</v>
      </c>
      <c r="AY324" s="256" t="s">
        <v>152</v>
      </c>
    </row>
    <row r="325" s="13" customFormat="1">
      <c r="A325" s="13"/>
      <c r="B325" s="246"/>
      <c r="C325" s="247"/>
      <c r="D325" s="239" t="s">
        <v>241</v>
      </c>
      <c r="E325" s="248" t="s">
        <v>1</v>
      </c>
      <c r="F325" s="249" t="s">
        <v>1358</v>
      </c>
      <c r="G325" s="247"/>
      <c r="H325" s="250">
        <v>0.35999999999999999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241</v>
      </c>
      <c r="AU325" s="256" t="s">
        <v>84</v>
      </c>
      <c r="AV325" s="13" t="s">
        <v>84</v>
      </c>
      <c r="AW325" s="13" t="s">
        <v>31</v>
      </c>
      <c r="AX325" s="13" t="s">
        <v>82</v>
      </c>
      <c r="AY325" s="256" t="s">
        <v>152</v>
      </c>
    </row>
    <row r="326" s="12" customFormat="1" ht="25.92" customHeight="1">
      <c r="A326" s="12"/>
      <c r="B326" s="210"/>
      <c r="C326" s="211"/>
      <c r="D326" s="212" t="s">
        <v>73</v>
      </c>
      <c r="E326" s="213" t="s">
        <v>337</v>
      </c>
      <c r="F326" s="213" t="s">
        <v>338</v>
      </c>
      <c r="G326" s="211"/>
      <c r="H326" s="211"/>
      <c r="I326" s="214"/>
      <c r="J326" s="215">
        <f>BK326</f>
        <v>0</v>
      </c>
      <c r="K326" s="211"/>
      <c r="L326" s="216"/>
      <c r="M326" s="217"/>
      <c r="N326" s="218"/>
      <c r="O326" s="218"/>
      <c r="P326" s="219">
        <f>SUM(P327:P334)</f>
        <v>0</v>
      </c>
      <c r="Q326" s="218"/>
      <c r="R326" s="219">
        <f>SUM(R327:R334)</f>
        <v>0</v>
      </c>
      <c r="S326" s="218"/>
      <c r="T326" s="220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1" t="s">
        <v>159</v>
      </c>
      <c r="AT326" s="222" t="s">
        <v>73</v>
      </c>
      <c r="AU326" s="222" t="s">
        <v>74</v>
      </c>
      <c r="AY326" s="221" t="s">
        <v>152</v>
      </c>
      <c r="BK326" s="223">
        <f>SUM(BK327:BK334)</f>
        <v>0</v>
      </c>
    </row>
    <row r="327" s="2" customFormat="1" ht="16.5" customHeight="1">
      <c r="A327" s="38"/>
      <c r="B327" s="39"/>
      <c r="C327" s="226" t="s">
        <v>663</v>
      </c>
      <c r="D327" s="226" t="s">
        <v>154</v>
      </c>
      <c r="E327" s="227" t="s">
        <v>508</v>
      </c>
      <c r="F327" s="228" t="s">
        <v>509</v>
      </c>
      <c r="G327" s="229" t="s">
        <v>342</v>
      </c>
      <c r="H327" s="230">
        <v>1</v>
      </c>
      <c r="I327" s="231"/>
      <c r="J327" s="232">
        <f>ROUND(I327*H327,2)</f>
        <v>0</v>
      </c>
      <c r="K327" s="228" t="s">
        <v>1</v>
      </c>
      <c r="L327" s="44"/>
      <c r="M327" s="233" t="s">
        <v>1</v>
      </c>
      <c r="N327" s="234" t="s">
        <v>39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343</v>
      </c>
      <c r="AT327" s="237" t="s">
        <v>154</v>
      </c>
      <c r="AU327" s="237" t="s">
        <v>82</v>
      </c>
      <c r="AY327" s="17" t="s">
        <v>152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82</v>
      </c>
      <c r="BK327" s="238">
        <f>ROUND(I327*H327,2)</f>
        <v>0</v>
      </c>
      <c r="BL327" s="17" t="s">
        <v>343</v>
      </c>
      <c r="BM327" s="237" t="s">
        <v>1359</v>
      </c>
    </row>
    <row r="328" s="2" customFormat="1">
      <c r="A328" s="38"/>
      <c r="B328" s="39"/>
      <c r="C328" s="40"/>
      <c r="D328" s="239" t="s">
        <v>161</v>
      </c>
      <c r="E328" s="40"/>
      <c r="F328" s="240" t="s">
        <v>509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161</v>
      </c>
      <c r="AU328" s="17" t="s">
        <v>82</v>
      </c>
    </row>
    <row r="329" s="13" customFormat="1">
      <c r="A329" s="13"/>
      <c r="B329" s="246"/>
      <c r="C329" s="247"/>
      <c r="D329" s="239" t="s">
        <v>241</v>
      </c>
      <c r="E329" s="248" t="s">
        <v>1</v>
      </c>
      <c r="F329" s="249" t="s">
        <v>82</v>
      </c>
      <c r="G329" s="247"/>
      <c r="H329" s="250">
        <v>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241</v>
      </c>
      <c r="AU329" s="256" t="s">
        <v>82</v>
      </c>
      <c r="AV329" s="13" t="s">
        <v>84</v>
      </c>
      <c r="AW329" s="13" t="s">
        <v>31</v>
      </c>
      <c r="AX329" s="13" t="s">
        <v>82</v>
      </c>
      <c r="AY329" s="256" t="s">
        <v>152</v>
      </c>
    </row>
    <row r="330" s="2" customFormat="1" ht="21.75" customHeight="1">
      <c r="A330" s="38"/>
      <c r="B330" s="39"/>
      <c r="C330" s="226" t="s">
        <v>746</v>
      </c>
      <c r="D330" s="226" t="s">
        <v>154</v>
      </c>
      <c r="E330" s="227" t="s">
        <v>885</v>
      </c>
      <c r="F330" s="228" t="s">
        <v>886</v>
      </c>
      <c r="G330" s="229" t="s">
        <v>199</v>
      </c>
      <c r="H330" s="230">
        <v>1</v>
      </c>
      <c r="I330" s="231"/>
      <c r="J330" s="232">
        <f>ROUND(I330*H330,2)</f>
        <v>0</v>
      </c>
      <c r="K330" s="228" t="s">
        <v>1</v>
      </c>
      <c r="L330" s="44"/>
      <c r="M330" s="233" t="s">
        <v>1</v>
      </c>
      <c r="N330" s="234" t="s">
        <v>39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343</v>
      </c>
      <c r="AT330" s="237" t="s">
        <v>154</v>
      </c>
      <c r="AU330" s="237" t="s">
        <v>82</v>
      </c>
      <c r="AY330" s="17" t="s">
        <v>152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82</v>
      </c>
      <c r="BK330" s="238">
        <f>ROUND(I330*H330,2)</f>
        <v>0</v>
      </c>
      <c r="BL330" s="17" t="s">
        <v>343</v>
      </c>
      <c r="BM330" s="237" t="s">
        <v>1360</v>
      </c>
    </row>
    <row r="331" s="2" customFormat="1">
      <c r="A331" s="38"/>
      <c r="B331" s="39"/>
      <c r="C331" s="40"/>
      <c r="D331" s="239" t="s">
        <v>161</v>
      </c>
      <c r="E331" s="40"/>
      <c r="F331" s="240" t="s">
        <v>886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161</v>
      </c>
      <c r="AU331" s="17" t="s">
        <v>82</v>
      </c>
    </row>
    <row r="332" s="13" customFormat="1">
      <c r="A332" s="13"/>
      <c r="B332" s="246"/>
      <c r="C332" s="247"/>
      <c r="D332" s="239" t="s">
        <v>241</v>
      </c>
      <c r="E332" s="248" t="s">
        <v>1</v>
      </c>
      <c r="F332" s="249" t="s">
        <v>82</v>
      </c>
      <c r="G332" s="247"/>
      <c r="H332" s="250">
        <v>1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241</v>
      </c>
      <c r="AU332" s="256" t="s">
        <v>82</v>
      </c>
      <c r="AV332" s="13" t="s">
        <v>84</v>
      </c>
      <c r="AW332" s="13" t="s">
        <v>31</v>
      </c>
      <c r="AX332" s="13" t="s">
        <v>82</v>
      </c>
      <c r="AY332" s="256" t="s">
        <v>152</v>
      </c>
    </row>
    <row r="333" s="2" customFormat="1" ht="16.5" customHeight="1">
      <c r="A333" s="38"/>
      <c r="B333" s="39"/>
      <c r="C333" s="226" t="s">
        <v>750</v>
      </c>
      <c r="D333" s="226" t="s">
        <v>154</v>
      </c>
      <c r="E333" s="227" t="s">
        <v>1361</v>
      </c>
      <c r="F333" s="228" t="s">
        <v>1362</v>
      </c>
      <c r="G333" s="229" t="s">
        <v>342</v>
      </c>
      <c r="H333" s="230">
        <v>1</v>
      </c>
      <c r="I333" s="231"/>
      <c r="J333" s="232">
        <f>ROUND(I333*H333,2)</f>
        <v>0</v>
      </c>
      <c r="K333" s="228" t="s">
        <v>1</v>
      </c>
      <c r="L333" s="44"/>
      <c r="M333" s="233" t="s">
        <v>1</v>
      </c>
      <c r="N333" s="234" t="s">
        <v>39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343</v>
      </c>
      <c r="AT333" s="237" t="s">
        <v>154</v>
      </c>
      <c r="AU333" s="237" t="s">
        <v>82</v>
      </c>
      <c r="AY333" s="17" t="s">
        <v>152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82</v>
      </c>
      <c r="BK333" s="238">
        <f>ROUND(I333*H333,2)</f>
        <v>0</v>
      </c>
      <c r="BL333" s="17" t="s">
        <v>343</v>
      </c>
      <c r="BM333" s="237" t="s">
        <v>1363</v>
      </c>
    </row>
    <row r="334" s="2" customFormat="1">
      <c r="A334" s="38"/>
      <c r="B334" s="39"/>
      <c r="C334" s="40"/>
      <c r="D334" s="239" t="s">
        <v>161</v>
      </c>
      <c r="E334" s="40"/>
      <c r="F334" s="240" t="s">
        <v>1362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161</v>
      </c>
      <c r="AU334" s="17" t="s">
        <v>82</v>
      </c>
    </row>
    <row r="335" s="12" customFormat="1" ht="25.92" customHeight="1">
      <c r="A335" s="12"/>
      <c r="B335" s="210"/>
      <c r="C335" s="211"/>
      <c r="D335" s="212" t="s">
        <v>73</v>
      </c>
      <c r="E335" s="213" t="s">
        <v>349</v>
      </c>
      <c r="F335" s="213" t="s">
        <v>350</v>
      </c>
      <c r="G335" s="211"/>
      <c r="H335" s="211"/>
      <c r="I335" s="214"/>
      <c r="J335" s="215">
        <f>BK335</f>
        <v>0</v>
      </c>
      <c r="K335" s="211"/>
      <c r="L335" s="216"/>
      <c r="M335" s="217"/>
      <c r="N335" s="218"/>
      <c r="O335" s="218"/>
      <c r="P335" s="219">
        <f>SUM(P336:P347)</f>
        <v>0</v>
      </c>
      <c r="Q335" s="218"/>
      <c r="R335" s="219">
        <f>SUM(R336:R347)</f>
        <v>0</v>
      </c>
      <c r="S335" s="218"/>
      <c r="T335" s="220">
        <f>SUM(T336:T347)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1" t="s">
        <v>182</v>
      </c>
      <c r="AT335" s="222" t="s">
        <v>73</v>
      </c>
      <c r="AU335" s="222" t="s">
        <v>74</v>
      </c>
      <c r="AY335" s="221" t="s">
        <v>152</v>
      </c>
      <c r="BK335" s="223">
        <f>SUM(BK336:BK347)</f>
        <v>0</v>
      </c>
    </row>
    <row r="336" s="2" customFormat="1" ht="16.5" customHeight="1">
      <c r="A336" s="38"/>
      <c r="B336" s="39"/>
      <c r="C336" s="226" t="s">
        <v>608</v>
      </c>
      <c r="D336" s="226" t="s">
        <v>154</v>
      </c>
      <c r="E336" s="227" t="s">
        <v>534</v>
      </c>
      <c r="F336" s="228" t="s">
        <v>352</v>
      </c>
      <c r="G336" s="229" t="s">
        <v>535</v>
      </c>
      <c r="H336" s="286"/>
      <c r="I336" s="231"/>
      <c r="J336" s="232">
        <f>ROUND(I336*H336,2)</f>
        <v>0</v>
      </c>
      <c r="K336" s="228" t="s">
        <v>158</v>
      </c>
      <c r="L336" s="44"/>
      <c r="M336" s="233" t="s">
        <v>1</v>
      </c>
      <c r="N336" s="234" t="s">
        <v>39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357</v>
      </c>
      <c r="AT336" s="237" t="s">
        <v>154</v>
      </c>
      <c r="AU336" s="237" t="s">
        <v>82</v>
      </c>
      <c r="AY336" s="17" t="s">
        <v>152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82</v>
      </c>
      <c r="BK336" s="238">
        <f>ROUND(I336*H336,2)</f>
        <v>0</v>
      </c>
      <c r="BL336" s="17" t="s">
        <v>357</v>
      </c>
      <c r="BM336" s="237" t="s">
        <v>1364</v>
      </c>
    </row>
    <row r="337" s="2" customFormat="1">
      <c r="A337" s="38"/>
      <c r="B337" s="39"/>
      <c r="C337" s="40"/>
      <c r="D337" s="239" t="s">
        <v>161</v>
      </c>
      <c r="E337" s="40"/>
      <c r="F337" s="240" t="s">
        <v>352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161</v>
      </c>
      <c r="AU337" s="17" t="s">
        <v>82</v>
      </c>
    </row>
    <row r="338" s="2" customFormat="1">
      <c r="A338" s="38"/>
      <c r="B338" s="39"/>
      <c r="C338" s="40"/>
      <c r="D338" s="244" t="s">
        <v>163</v>
      </c>
      <c r="E338" s="40"/>
      <c r="F338" s="245" t="s">
        <v>537</v>
      </c>
      <c r="G338" s="40"/>
      <c r="H338" s="40"/>
      <c r="I338" s="241"/>
      <c r="J338" s="40"/>
      <c r="K338" s="40"/>
      <c r="L338" s="44"/>
      <c r="M338" s="242"/>
      <c r="N338" s="24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163</v>
      </c>
      <c r="AU338" s="17" t="s">
        <v>82</v>
      </c>
    </row>
    <row r="339" s="2" customFormat="1" ht="16.5" customHeight="1">
      <c r="A339" s="38"/>
      <c r="B339" s="39"/>
      <c r="C339" s="226" t="s">
        <v>653</v>
      </c>
      <c r="D339" s="226" t="s">
        <v>154</v>
      </c>
      <c r="E339" s="227" t="s">
        <v>538</v>
      </c>
      <c r="F339" s="228" t="s">
        <v>539</v>
      </c>
      <c r="G339" s="229" t="s">
        <v>535</v>
      </c>
      <c r="H339" s="286"/>
      <c r="I339" s="231"/>
      <c r="J339" s="232">
        <f>ROUND(I339*H339,2)</f>
        <v>0</v>
      </c>
      <c r="K339" s="228" t="s">
        <v>158</v>
      </c>
      <c r="L339" s="44"/>
      <c r="M339" s="233" t="s">
        <v>1</v>
      </c>
      <c r="N339" s="234" t="s">
        <v>39</v>
      </c>
      <c r="O339" s="91"/>
      <c r="P339" s="235">
        <f>O339*H339</f>
        <v>0</v>
      </c>
      <c r="Q339" s="235">
        <v>0</v>
      </c>
      <c r="R339" s="235">
        <f>Q339*H339</f>
        <v>0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357</v>
      </c>
      <c r="AT339" s="237" t="s">
        <v>154</v>
      </c>
      <c r="AU339" s="237" t="s">
        <v>82</v>
      </c>
      <c r="AY339" s="17" t="s">
        <v>152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82</v>
      </c>
      <c r="BK339" s="238">
        <f>ROUND(I339*H339,2)</f>
        <v>0</v>
      </c>
      <c r="BL339" s="17" t="s">
        <v>357</v>
      </c>
      <c r="BM339" s="237" t="s">
        <v>1365</v>
      </c>
    </row>
    <row r="340" s="2" customFormat="1">
      <c r="A340" s="38"/>
      <c r="B340" s="39"/>
      <c r="C340" s="40"/>
      <c r="D340" s="239" t="s">
        <v>161</v>
      </c>
      <c r="E340" s="40"/>
      <c r="F340" s="240" t="s">
        <v>539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161</v>
      </c>
      <c r="AU340" s="17" t="s">
        <v>82</v>
      </c>
    </row>
    <row r="341" s="2" customFormat="1">
      <c r="A341" s="38"/>
      <c r="B341" s="39"/>
      <c r="C341" s="40"/>
      <c r="D341" s="244" t="s">
        <v>163</v>
      </c>
      <c r="E341" s="40"/>
      <c r="F341" s="245" t="s">
        <v>541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163</v>
      </c>
      <c r="AU341" s="17" t="s">
        <v>82</v>
      </c>
    </row>
    <row r="342" s="2" customFormat="1">
      <c r="A342" s="38"/>
      <c r="B342" s="39"/>
      <c r="C342" s="40"/>
      <c r="D342" s="239" t="s">
        <v>359</v>
      </c>
      <c r="E342" s="40"/>
      <c r="F342" s="268" t="s">
        <v>1231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359</v>
      </c>
      <c r="AU342" s="17" t="s">
        <v>82</v>
      </c>
    </row>
    <row r="343" s="2" customFormat="1" ht="21.75" customHeight="1">
      <c r="A343" s="38"/>
      <c r="B343" s="39"/>
      <c r="C343" s="226" t="s">
        <v>669</v>
      </c>
      <c r="D343" s="226" t="s">
        <v>154</v>
      </c>
      <c r="E343" s="227" t="s">
        <v>546</v>
      </c>
      <c r="F343" s="228" t="s">
        <v>547</v>
      </c>
      <c r="G343" s="229" t="s">
        <v>548</v>
      </c>
      <c r="H343" s="230">
        <v>12</v>
      </c>
      <c r="I343" s="231"/>
      <c r="J343" s="232">
        <f>ROUND(I343*H343,2)</f>
        <v>0</v>
      </c>
      <c r="K343" s="228" t="s">
        <v>1</v>
      </c>
      <c r="L343" s="44"/>
      <c r="M343" s="233" t="s">
        <v>1</v>
      </c>
      <c r="N343" s="234" t="s">
        <v>39</v>
      </c>
      <c r="O343" s="91"/>
      <c r="P343" s="235">
        <f>O343*H343</f>
        <v>0</v>
      </c>
      <c r="Q343" s="235">
        <v>0</v>
      </c>
      <c r="R343" s="235">
        <f>Q343*H343</f>
        <v>0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357</v>
      </c>
      <c r="AT343" s="237" t="s">
        <v>154</v>
      </c>
      <c r="AU343" s="237" t="s">
        <v>82</v>
      </c>
      <c r="AY343" s="17" t="s">
        <v>152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82</v>
      </c>
      <c r="BK343" s="238">
        <f>ROUND(I343*H343,2)</f>
        <v>0</v>
      </c>
      <c r="BL343" s="17" t="s">
        <v>357</v>
      </c>
      <c r="BM343" s="237" t="s">
        <v>1366</v>
      </c>
    </row>
    <row r="344" s="2" customFormat="1">
      <c r="A344" s="38"/>
      <c r="B344" s="39"/>
      <c r="C344" s="40"/>
      <c r="D344" s="239" t="s">
        <v>161</v>
      </c>
      <c r="E344" s="40"/>
      <c r="F344" s="240" t="s">
        <v>547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161</v>
      </c>
      <c r="AU344" s="17" t="s">
        <v>82</v>
      </c>
    </row>
    <row r="345" s="2" customFormat="1" ht="16.5" customHeight="1">
      <c r="A345" s="38"/>
      <c r="B345" s="39"/>
      <c r="C345" s="226" t="s">
        <v>742</v>
      </c>
      <c r="D345" s="226" t="s">
        <v>154</v>
      </c>
      <c r="E345" s="227" t="s">
        <v>354</v>
      </c>
      <c r="F345" s="228" t="s">
        <v>355</v>
      </c>
      <c r="G345" s="229" t="s">
        <v>356</v>
      </c>
      <c r="H345" s="230">
        <v>1</v>
      </c>
      <c r="I345" s="231"/>
      <c r="J345" s="232">
        <f>ROUND(I345*H345,2)</f>
        <v>0</v>
      </c>
      <c r="K345" s="228" t="s">
        <v>1</v>
      </c>
      <c r="L345" s="44"/>
      <c r="M345" s="233" t="s">
        <v>1</v>
      </c>
      <c r="N345" s="234" t="s">
        <v>39</v>
      </c>
      <c r="O345" s="91"/>
      <c r="P345" s="235">
        <f>O345*H345</f>
        <v>0</v>
      </c>
      <c r="Q345" s="235">
        <v>0</v>
      </c>
      <c r="R345" s="235">
        <f>Q345*H345</f>
        <v>0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357</v>
      </c>
      <c r="AT345" s="237" t="s">
        <v>154</v>
      </c>
      <c r="AU345" s="237" t="s">
        <v>82</v>
      </c>
      <c r="AY345" s="17" t="s">
        <v>152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82</v>
      </c>
      <c r="BK345" s="238">
        <f>ROUND(I345*H345,2)</f>
        <v>0</v>
      </c>
      <c r="BL345" s="17" t="s">
        <v>357</v>
      </c>
      <c r="BM345" s="237" t="s">
        <v>1367</v>
      </c>
    </row>
    <row r="346" s="2" customFormat="1">
      <c r="A346" s="38"/>
      <c r="B346" s="39"/>
      <c r="C346" s="40"/>
      <c r="D346" s="239" t="s">
        <v>161</v>
      </c>
      <c r="E346" s="40"/>
      <c r="F346" s="240" t="s">
        <v>355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161</v>
      </c>
      <c r="AU346" s="17" t="s">
        <v>82</v>
      </c>
    </row>
    <row r="347" s="2" customFormat="1">
      <c r="A347" s="38"/>
      <c r="B347" s="39"/>
      <c r="C347" s="40"/>
      <c r="D347" s="239" t="s">
        <v>359</v>
      </c>
      <c r="E347" s="40"/>
      <c r="F347" s="268" t="s">
        <v>360</v>
      </c>
      <c r="G347" s="40"/>
      <c r="H347" s="40"/>
      <c r="I347" s="241"/>
      <c r="J347" s="40"/>
      <c r="K347" s="40"/>
      <c r="L347" s="44"/>
      <c r="M347" s="269"/>
      <c r="N347" s="270"/>
      <c r="O347" s="271"/>
      <c r="P347" s="271"/>
      <c r="Q347" s="271"/>
      <c r="R347" s="271"/>
      <c r="S347" s="271"/>
      <c r="T347" s="27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359</v>
      </c>
      <c r="AU347" s="17" t="s">
        <v>82</v>
      </c>
    </row>
    <row r="348" s="2" customFormat="1" ht="6.96" customHeight="1">
      <c r="A348" s="38"/>
      <c r="B348" s="66"/>
      <c r="C348" s="67"/>
      <c r="D348" s="67"/>
      <c r="E348" s="67"/>
      <c r="F348" s="67"/>
      <c r="G348" s="67"/>
      <c r="H348" s="67"/>
      <c r="I348" s="67"/>
      <c r="J348" s="67"/>
      <c r="K348" s="67"/>
      <c r="L348" s="44"/>
      <c r="M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</row>
  </sheetData>
  <sheetProtection sheet="1" autoFilter="0" formatColumns="0" formatRows="0" objects="1" scenarios="1" spinCount="100000" saltValue="R0EyGyd8PJ8y39szSlkx/QoQ8tNTuZqlK1QjYli7bGOXOJ86O9XxOWeyvJRfhOIpu+hXqlsvdppbineaSIqwEw==" hashValue="t3AVM3zl8RuUeUj01XWc6wX6GLwd/NRHqWYqvQFdggk7I/A0wqFYA256++hrTrCRRlM5HFvwEyCediyFxyJzfQ==" algorithmName="SHA-512" password="CC35"/>
  <autoFilter ref="C131:K347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hyperlinks>
    <hyperlink ref="F137" r:id="rId1" display="https://podminky.urs.cz/item/CS_URS_2022_02/181006115"/>
    <hyperlink ref="F141" r:id="rId2" display="https://podminky.urs.cz/item/CS_URS_2022_02/181111131"/>
    <hyperlink ref="F147" r:id="rId3" display="https://podminky.urs.cz/item/CS_URS_2022_02/181411121"/>
    <hyperlink ref="F156" r:id="rId4" display="https://podminky.urs.cz/item/CS_URS_2022_02/619996135"/>
    <hyperlink ref="F162" r:id="rId5" display="https://podminky.urs.cz/item/CS_URS_2022_02/961044111"/>
    <hyperlink ref="F172" r:id="rId6" display="https://podminky.urs.cz/item/CS_URS_2022_02/962032241"/>
    <hyperlink ref="F182" r:id="rId7" display="https://podminky.urs.cz/item/CS_URS_2022_02/963042819"/>
    <hyperlink ref="F186" r:id="rId8" display="https://podminky.urs.cz/item/CS_URS_2022_02/963051113"/>
    <hyperlink ref="F192" r:id="rId9" display="https://podminky.urs.cz/item/CS_URS_2022_02/981011111"/>
    <hyperlink ref="F197" r:id="rId10" display="https://podminky.urs.cz/item/CS_URS_2022_02/981011112"/>
    <hyperlink ref="F203" r:id="rId11" display="https://podminky.urs.cz/item/CS_URS_2022_02/997006002"/>
    <hyperlink ref="F206" r:id="rId12" display="https://podminky.urs.cz/item/CS_URS_2022_02/997006004"/>
    <hyperlink ref="F210" r:id="rId13" display="https://podminky.urs.cz/item/CS_URS_2022_02/997006511"/>
    <hyperlink ref="F213" r:id="rId14" display="https://podminky.urs.cz/item/CS_URS_2022_02/997006512"/>
    <hyperlink ref="F216" r:id="rId15" display="https://podminky.urs.cz/item/CS_URS_2022_02/997006519"/>
    <hyperlink ref="F220" r:id="rId16" display="https://podminky.urs.cz/item/CS_URS_2022_02/997013001"/>
    <hyperlink ref="F228" r:id="rId17" display="https://podminky.urs.cz/item/CS_URS_2022_02/997013601"/>
    <hyperlink ref="F232" r:id="rId18" display="https://podminky.urs.cz/item/CS_URS_2022_02/997013603"/>
    <hyperlink ref="F236" r:id="rId19" display="https://podminky.urs.cz/item/CS_URS_2022_02/997013655"/>
    <hyperlink ref="F240" r:id="rId20" display="https://podminky.urs.cz/item/CS_URS_2022_02/997013804"/>
    <hyperlink ref="F244" r:id="rId21" display="https://podminky.urs.cz/item/CS_URS_2022_02/997013811"/>
    <hyperlink ref="F248" r:id="rId22" display="https://podminky.urs.cz/item/CS_URS_2022_02/997013814"/>
    <hyperlink ref="F252" r:id="rId23" display="https://podminky.urs.cz/item/CS_URS_2022_02/997013821"/>
    <hyperlink ref="F259" r:id="rId24" display="https://podminky.urs.cz/item/CS_URS_2021_01/712300833"/>
    <hyperlink ref="F264" r:id="rId25" display="https://podminky.urs.cz/item/CS_URS_2022_02/762331811"/>
    <hyperlink ref="F272" r:id="rId26" display="https://podminky.urs.cz/item/CS_URS_2022_02/762341811"/>
    <hyperlink ref="F276" r:id="rId27" display="https://podminky.urs.cz/item/CS_URS_2022_02/762811811"/>
    <hyperlink ref="F281" r:id="rId28" display="https://podminky.urs.cz/item/CS_URS_2022_02/764002801"/>
    <hyperlink ref="F285" r:id="rId29" display="https://podminky.urs.cz/item/CS_URS_2022_02/764004801"/>
    <hyperlink ref="F289" r:id="rId30" display="https://podminky.urs.cz/item/CS_URS_2022_02/764004861"/>
    <hyperlink ref="F294" r:id="rId31" display="https://podminky.urs.cz/item/CS_URS_2022_02/765131803"/>
    <hyperlink ref="F298" r:id="rId32" display="https://podminky.urs.cz/item/CS_URS_2022_02/765131823"/>
    <hyperlink ref="F306" r:id="rId33" display="https://podminky.urs.cz/item/CS_URS_2022_02/767161823"/>
    <hyperlink ref="F310" r:id="rId34" display="https://podminky.urs.cz/item/CS_URS_2022_02/767631800"/>
    <hyperlink ref="F317" r:id="rId35" display="https://podminky.urs.cz/item/CS_URS_2022_02/776201812"/>
    <hyperlink ref="F322" r:id="rId36" display="https://podminky.urs.cz/item/CS_URS_2022_02/787600802"/>
    <hyperlink ref="F338" r:id="rId37" display="https://podminky.urs.cz/item/CS_URS_2022_02/030001000"/>
    <hyperlink ref="F341" r:id="rId38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52" t="s">
        <v>1368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ROUND((SUM(BE133:BE444)),  2)</f>
        <v>0</v>
      </c>
      <c r="G33" s="38"/>
      <c r="H33" s="38"/>
      <c r="I33" s="164">
        <v>0.20999999999999999</v>
      </c>
      <c r="J33" s="163">
        <f>ROUND(((SUM(BE133:BE444))*I33),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ROUND((SUM(BF133:BF444)),  2)</f>
        <v>0</v>
      </c>
      <c r="G34" s="38"/>
      <c r="H34" s="38"/>
      <c r="I34" s="164">
        <v>0.14999999999999999</v>
      </c>
      <c r="J34" s="163">
        <f>ROUND(((SUM(BF133:BF444))*I34),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ROUND((SUM(BG133:BG444)),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ROUND((SUM(BH133:BH444)),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ROUND((SUM(BI133:BI444)),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026 - Lučany nad Nisou - strážní domek čp. 514 (bývalá zastávka Dolní Lučany)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1369</v>
      </c>
      <c r="E99" s="196"/>
      <c r="F99" s="196"/>
      <c r="G99" s="196"/>
      <c r="H99" s="196"/>
      <c r="I99" s="196"/>
      <c r="J99" s="197">
        <f>J194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366</v>
      </c>
      <c r="E100" s="196"/>
      <c r="F100" s="196"/>
      <c r="G100" s="196"/>
      <c r="H100" s="196"/>
      <c r="I100" s="196"/>
      <c r="J100" s="197">
        <f>J207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367</v>
      </c>
      <c r="E101" s="196"/>
      <c r="F101" s="196"/>
      <c r="G101" s="196"/>
      <c r="H101" s="196"/>
      <c r="I101" s="196"/>
      <c r="J101" s="197">
        <f>J228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128</v>
      </c>
      <c r="E102" s="196"/>
      <c r="F102" s="196"/>
      <c r="G102" s="196"/>
      <c r="H102" s="196"/>
      <c r="I102" s="196"/>
      <c r="J102" s="197">
        <f>J244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129</v>
      </c>
      <c r="E103" s="191"/>
      <c r="F103" s="191"/>
      <c r="G103" s="191"/>
      <c r="H103" s="191"/>
      <c r="I103" s="191"/>
      <c r="J103" s="192">
        <f>J285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553</v>
      </c>
      <c r="E104" s="196"/>
      <c r="F104" s="196"/>
      <c r="G104" s="196"/>
      <c r="H104" s="196"/>
      <c r="I104" s="196"/>
      <c r="J104" s="197">
        <f>J286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368</v>
      </c>
      <c r="E105" s="196"/>
      <c r="F105" s="196"/>
      <c r="G105" s="196"/>
      <c r="H105" s="196"/>
      <c r="I105" s="196"/>
      <c r="J105" s="197">
        <f>J297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131</v>
      </c>
      <c r="E106" s="196"/>
      <c r="F106" s="196"/>
      <c r="G106" s="196"/>
      <c r="H106" s="196"/>
      <c r="I106" s="196"/>
      <c r="J106" s="197">
        <f>J304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132</v>
      </c>
      <c r="E107" s="196"/>
      <c r="F107" s="196"/>
      <c r="G107" s="196"/>
      <c r="H107" s="196"/>
      <c r="I107" s="196"/>
      <c r="J107" s="197">
        <f>J339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133</v>
      </c>
      <c r="E108" s="196"/>
      <c r="F108" s="196"/>
      <c r="G108" s="196"/>
      <c r="H108" s="196"/>
      <c r="I108" s="196"/>
      <c r="J108" s="197">
        <f>J379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767</v>
      </c>
      <c r="E109" s="196"/>
      <c r="F109" s="196"/>
      <c r="G109" s="196"/>
      <c r="H109" s="196"/>
      <c r="I109" s="196"/>
      <c r="J109" s="197">
        <f>J401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768</v>
      </c>
      <c r="E110" s="196"/>
      <c r="F110" s="196"/>
      <c r="G110" s="196"/>
      <c r="H110" s="196"/>
      <c r="I110" s="196"/>
      <c r="J110" s="197">
        <f>J407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370</v>
      </c>
      <c r="E111" s="196"/>
      <c r="F111" s="196"/>
      <c r="G111" s="196"/>
      <c r="H111" s="196"/>
      <c r="I111" s="196"/>
      <c r="J111" s="197">
        <f>J413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134</v>
      </c>
      <c r="E112" s="191"/>
      <c r="F112" s="191"/>
      <c r="G112" s="191"/>
      <c r="H112" s="191"/>
      <c r="I112" s="191"/>
      <c r="J112" s="192">
        <f>J425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8"/>
      <c r="C113" s="189"/>
      <c r="D113" s="190" t="s">
        <v>135</v>
      </c>
      <c r="E113" s="191"/>
      <c r="F113" s="191"/>
      <c r="G113" s="191"/>
      <c r="H113" s="191"/>
      <c r="I113" s="191"/>
      <c r="J113" s="192">
        <f>J438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40"/>
      <c r="D123" s="40"/>
      <c r="E123" s="183" t="str">
        <f>E7</f>
        <v>Nový Bor, Libuň, Lučany, Višňová, Zákupy, Železný Brod – demolice (strážní domky, provozní objekty)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40"/>
      <c r="D125" s="40"/>
      <c r="E125" s="76" t="str">
        <f>E9</f>
        <v>026 - Lučany nad Nisou - strážní domek čp. 514 (bývalá zastávka Dolní Lučany)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79" t="str">
        <f>IF(J12="","",J12)</f>
        <v>18. 10. 2022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SŽ s.o. OŘ. Hradec Králové</v>
      </c>
      <c r="G129" s="40"/>
      <c r="H129" s="40"/>
      <c r="I129" s="32" t="s">
        <v>30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32</v>
      </c>
      <c r="J130" s="36" t="str">
        <f>E24</f>
        <v>FRAM Consult a.s.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9"/>
      <c r="B132" s="200"/>
      <c r="C132" s="201" t="s">
        <v>138</v>
      </c>
      <c r="D132" s="202" t="s">
        <v>59</v>
      </c>
      <c r="E132" s="202" t="s">
        <v>55</v>
      </c>
      <c r="F132" s="202" t="s">
        <v>56</v>
      </c>
      <c r="G132" s="202" t="s">
        <v>139</v>
      </c>
      <c r="H132" s="202" t="s">
        <v>140</v>
      </c>
      <c r="I132" s="202" t="s">
        <v>141</v>
      </c>
      <c r="J132" s="202" t="s">
        <v>122</v>
      </c>
      <c r="K132" s="203" t="s">
        <v>142</v>
      </c>
      <c r="L132" s="204"/>
      <c r="M132" s="100" t="s">
        <v>1</v>
      </c>
      <c r="N132" s="101" t="s">
        <v>38</v>
      </c>
      <c r="O132" s="101" t="s">
        <v>143</v>
      </c>
      <c r="P132" s="101" t="s">
        <v>144</v>
      </c>
      <c r="Q132" s="101" t="s">
        <v>145</v>
      </c>
      <c r="R132" s="101" t="s">
        <v>146</v>
      </c>
      <c r="S132" s="101" t="s">
        <v>147</v>
      </c>
      <c r="T132" s="102" t="s">
        <v>148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</row>
    <row r="133" s="2" customFormat="1" ht="22.8" customHeight="1">
      <c r="A133" s="38"/>
      <c r="B133" s="39"/>
      <c r="C133" s="107" t="s">
        <v>149</v>
      </c>
      <c r="D133" s="40"/>
      <c r="E133" s="40"/>
      <c r="F133" s="40"/>
      <c r="G133" s="40"/>
      <c r="H133" s="40"/>
      <c r="I133" s="40"/>
      <c r="J133" s="205">
        <f>BK133</f>
        <v>0</v>
      </c>
      <c r="K133" s="40"/>
      <c r="L133" s="44"/>
      <c r="M133" s="103"/>
      <c r="N133" s="206"/>
      <c r="O133" s="104"/>
      <c r="P133" s="207">
        <f>P134+P285+P425+P438</f>
        <v>0</v>
      </c>
      <c r="Q133" s="104"/>
      <c r="R133" s="207">
        <f>R134+R285+R425+R438</f>
        <v>123.1087297</v>
      </c>
      <c r="S133" s="104"/>
      <c r="T133" s="208">
        <f>T134+T285+T425+T438</f>
        <v>270.70847800000001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73</v>
      </c>
      <c r="AU133" s="17" t="s">
        <v>124</v>
      </c>
      <c r="BK133" s="209">
        <f>BK134+BK285+BK425+BK438</f>
        <v>0</v>
      </c>
    </row>
    <row r="134" s="12" customFormat="1" ht="25.92" customHeight="1">
      <c r="A134" s="12"/>
      <c r="B134" s="210"/>
      <c r="C134" s="211"/>
      <c r="D134" s="212" t="s">
        <v>73</v>
      </c>
      <c r="E134" s="213" t="s">
        <v>150</v>
      </c>
      <c r="F134" s="213" t="s">
        <v>151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P135+P194+P207+P228+P244</f>
        <v>0</v>
      </c>
      <c r="Q134" s="218"/>
      <c r="R134" s="219">
        <f>R135+R194+R207+R228+R244</f>
        <v>123.0663265</v>
      </c>
      <c r="S134" s="218"/>
      <c r="T134" s="220">
        <f>T135+T194+T207+T228+T244</f>
        <v>253.32507999999999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82</v>
      </c>
      <c r="AT134" s="222" t="s">
        <v>73</v>
      </c>
      <c r="AU134" s="222" t="s">
        <v>74</v>
      </c>
      <c r="AY134" s="221" t="s">
        <v>152</v>
      </c>
      <c r="BK134" s="223">
        <f>BK135+BK194+BK207+BK228+BK244</f>
        <v>0</v>
      </c>
    </row>
    <row r="135" s="12" customFormat="1" ht="22.8" customHeight="1">
      <c r="A135" s="12"/>
      <c r="B135" s="210"/>
      <c r="C135" s="211"/>
      <c r="D135" s="212" t="s">
        <v>73</v>
      </c>
      <c r="E135" s="224" t="s">
        <v>82</v>
      </c>
      <c r="F135" s="224" t="s">
        <v>153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SUM(P136:P193)</f>
        <v>0</v>
      </c>
      <c r="Q135" s="218"/>
      <c r="R135" s="219">
        <f>SUM(R136:R193)</f>
        <v>123.04543200000001</v>
      </c>
      <c r="S135" s="218"/>
      <c r="T135" s="220">
        <f>SUM(T136:T193)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82</v>
      </c>
      <c r="AT135" s="222" t="s">
        <v>73</v>
      </c>
      <c r="AU135" s="222" t="s">
        <v>82</v>
      </c>
      <c r="AY135" s="221" t="s">
        <v>152</v>
      </c>
      <c r="BK135" s="223">
        <f>SUM(BK136:BK193)</f>
        <v>0</v>
      </c>
    </row>
    <row r="136" s="2" customFormat="1" ht="21.75" customHeight="1">
      <c r="A136" s="38"/>
      <c r="B136" s="39"/>
      <c r="C136" s="226" t="s">
        <v>564</v>
      </c>
      <c r="D136" s="226" t="s">
        <v>154</v>
      </c>
      <c r="E136" s="227" t="s">
        <v>979</v>
      </c>
      <c r="F136" s="228" t="s">
        <v>980</v>
      </c>
      <c r="G136" s="229" t="s">
        <v>157</v>
      </c>
      <c r="H136" s="230">
        <v>160</v>
      </c>
      <c r="I136" s="231"/>
      <c r="J136" s="232">
        <f>ROUND(I136*H136,2)</f>
        <v>0</v>
      </c>
      <c r="K136" s="228" t="s">
        <v>158</v>
      </c>
      <c r="L136" s="44"/>
      <c r="M136" s="233" t="s">
        <v>1</v>
      </c>
      <c r="N136" s="234" t="s">
        <v>39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159</v>
      </c>
      <c r="AT136" s="237" t="s">
        <v>154</v>
      </c>
      <c r="AU136" s="237" t="s">
        <v>84</v>
      </c>
      <c r="AY136" s="17" t="s">
        <v>152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82</v>
      </c>
      <c r="BK136" s="238">
        <f>ROUND(I136*H136,2)</f>
        <v>0</v>
      </c>
      <c r="BL136" s="17" t="s">
        <v>159</v>
      </c>
      <c r="BM136" s="237" t="s">
        <v>1370</v>
      </c>
    </row>
    <row r="137" s="2" customFormat="1">
      <c r="A137" s="38"/>
      <c r="B137" s="39"/>
      <c r="C137" s="40"/>
      <c r="D137" s="239" t="s">
        <v>161</v>
      </c>
      <c r="E137" s="40"/>
      <c r="F137" s="240" t="s">
        <v>982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84</v>
      </c>
    </row>
    <row r="138" s="2" customFormat="1">
      <c r="A138" s="38"/>
      <c r="B138" s="39"/>
      <c r="C138" s="40"/>
      <c r="D138" s="244" t="s">
        <v>163</v>
      </c>
      <c r="E138" s="40"/>
      <c r="F138" s="245" t="s">
        <v>983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84</v>
      </c>
    </row>
    <row r="139" s="15" customFormat="1">
      <c r="A139" s="15"/>
      <c r="B139" s="273"/>
      <c r="C139" s="274"/>
      <c r="D139" s="239" t="s">
        <v>241</v>
      </c>
      <c r="E139" s="275" t="s">
        <v>1</v>
      </c>
      <c r="F139" s="276" t="s">
        <v>1371</v>
      </c>
      <c r="G139" s="274"/>
      <c r="H139" s="275" t="s">
        <v>1</v>
      </c>
      <c r="I139" s="277"/>
      <c r="J139" s="274"/>
      <c r="K139" s="274"/>
      <c r="L139" s="278"/>
      <c r="M139" s="279"/>
      <c r="N139" s="280"/>
      <c r="O139" s="280"/>
      <c r="P139" s="280"/>
      <c r="Q139" s="280"/>
      <c r="R139" s="280"/>
      <c r="S139" s="280"/>
      <c r="T139" s="28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2" t="s">
        <v>241</v>
      </c>
      <c r="AU139" s="282" t="s">
        <v>84</v>
      </c>
      <c r="AV139" s="15" t="s">
        <v>82</v>
      </c>
      <c r="AW139" s="15" t="s">
        <v>31</v>
      </c>
      <c r="AX139" s="15" t="s">
        <v>74</v>
      </c>
      <c r="AY139" s="282" t="s">
        <v>152</v>
      </c>
    </row>
    <row r="140" s="13" customFormat="1">
      <c r="A140" s="13"/>
      <c r="B140" s="246"/>
      <c r="C140" s="247"/>
      <c r="D140" s="239" t="s">
        <v>241</v>
      </c>
      <c r="E140" s="248" t="s">
        <v>1</v>
      </c>
      <c r="F140" s="249" t="s">
        <v>1372</v>
      </c>
      <c r="G140" s="247"/>
      <c r="H140" s="250">
        <v>120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241</v>
      </c>
      <c r="AU140" s="256" t="s">
        <v>84</v>
      </c>
      <c r="AV140" s="13" t="s">
        <v>84</v>
      </c>
      <c r="AW140" s="13" t="s">
        <v>31</v>
      </c>
      <c r="AX140" s="13" t="s">
        <v>74</v>
      </c>
      <c r="AY140" s="256" t="s">
        <v>152</v>
      </c>
    </row>
    <row r="141" s="13" customFormat="1">
      <c r="A141" s="13"/>
      <c r="B141" s="246"/>
      <c r="C141" s="247"/>
      <c r="D141" s="239" t="s">
        <v>241</v>
      </c>
      <c r="E141" s="248" t="s">
        <v>1</v>
      </c>
      <c r="F141" s="249" t="s">
        <v>1373</v>
      </c>
      <c r="G141" s="247"/>
      <c r="H141" s="250">
        <v>40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241</v>
      </c>
      <c r="AU141" s="256" t="s">
        <v>84</v>
      </c>
      <c r="AV141" s="13" t="s">
        <v>84</v>
      </c>
      <c r="AW141" s="13" t="s">
        <v>31</v>
      </c>
      <c r="AX141" s="13" t="s">
        <v>74</v>
      </c>
      <c r="AY141" s="256" t="s">
        <v>152</v>
      </c>
    </row>
    <row r="142" s="14" customFormat="1">
      <c r="A142" s="14"/>
      <c r="B142" s="257"/>
      <c r="C142" s="258"/>
      <c r="D142" s="239" t="s">
        <v>241</v>
      </c>
      <c r="E142" s="259" t="s">
        <v>1</v>
      </c>
      <c r="F142" s="260" t="s">
        <v>243</v>
      </c>
      <c r="G142" s="258"/>
      <c r="H142" s="261">
        <v>160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241</v>
      </c>
      <c r="AU142" s="267" t="s">
        <v>84</v>
      </c>
      <c r="AV142" s="14" t="s">
        <v>159</v>
      </c>
      <c r="AW142" s="14" t="s">
        <v>31</v>
      </c>
      <c r="AX142" s="14" t="s">
        <v>82</v>
      </c>
      <c r="AY142" s="267" t="s">
        <v>152</v>
      </c>
    </row>
    <row r="143" s="2" customFormat="1" ht="24.15" customHeight="1">
      <c r="A143" s="38"/>
      <c r="B143" s="39"/>
      <c r="C143" s="226" t="s">
        <v>571</v>
      </c>
      <c r="D143" s="226" t="s">
        <v>154</v>
      </c>
      <c r="E143" s="227" t="s">
        <v>165</v>
      </c>
      <c r="F143" s="228" t="s">
        <v>166</v>
      </c>
      <c r="G143" s="229" t="s">
        <v>157</v>
      </c>
      <c r="H143" s="230">
        <v>160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39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159</v>
      </c>
      <c r="AT143" s="237" t="s">
        <v>154</v>
      </c>
      <c r="AU143" s="237" t="s">
        <v>84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82</v>
      </c>
      <c r="BK143" s="238">
        <f>ROUND(I143*H143,2)</f>
        <v>0</v>
      </c>
      <c r="BL143" s="17" t="s">
        <v>159</v>
      </c>
      <c r="BM143" s="237" t="s">
        <v>1374</v>
      </c>
    </row>
    <row r="144" s="2" customFormat="1">
      <c r="A144" s="38"/>
      <c r="B144" s="39"/>
      <c r="C144" s="40"/>
      <c r="D144" s="239" t="s">
        <v>161</v>
      </c>
      <c r="E144" s="40"/>
      <c r="F144" s="240" t="s">
        <v>168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84</v>
      </c>
    </row>
    <row r="145" s="2" customFormat="1">
      <c r="A145" s="38"/>
      <c r="B145" s="39"/>
      <c r="C145" s="40"/>
      <c r="D145" s="244" t="s">
        <v>163</v>
      </c>
      <c r="E145" s="40"/>
      <c r="F145" s="245" t="s">
        <v>169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15" customFormat="1">
      <c r="A146" s="15"/>
      <c r="B146" s="273"/>
      <c r="C146" s="274"/>
      <c r="D146" s="239" t="s">
        <v>241</v>
      </c>
      <c r="E146" s="275" t="s">
        <v>1</v>
      </c>
      <c r="F146" s="276" t="s">
        <v>1371</v>
      </c>
      <c r="G146" s="274"/>
      <c r="H146" s="275" t="s">
        <v>1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241</v>
      </c>
      <c r="AU146" s="282" t="s">
        <v>84</v>
      </c>
      <c r="AV146" s="15" t="s">
        <v>82</v>
      </c>
      <c r="AW146" s="15" t="s">
        <v>31</v>
      </c>
      <c r="AX146" s="15" t="s">
        <v>74</v>
      </c>
      <c r="AY146" s="282" t="s">
        <v>152</v>
      </c>
    </row>
    <row r="147" s="13" customFormat="1">
      <c r="A147" s="13"/>
      <c r="B147" s="246"/>
      <c r="C147" s="247"/>
      <c r="D147" s="239" t="s">
        <v>241</v>
      </c>
      <c r="E147" s="248" t="s">
        <v>1</v>
      </c>
      <c r="F147" s="249" t="s">
        <v>1372</v>
      </c>
      <c r="G147" s="247"/>
      <c r="H147" s="250">
        <v>120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241</v>
      </c>
      <c r="AU147" s="256" t="s">
        <v>84</v>
      </c>
      <c r="AV147" s="13" t="s">
        <v>84</v>
      </c>
      <c r="AW147" s="13" t="s">
        <v>31</v>
      </c>
      <c r="AX147" s="13" t="s">
        <v>74</v>
      </c>
      <c r="AY147" s="256" t="s">
        <v>152</v>
      </c>
    </row>
    <row r="148" s="13" customFormat="1">
      <c r="A148" s="13"/>
      <c r="B148" s="246"/>
      <c r="C148" s="247"/>
      <c r="D148" s="239" t="s">
        <v>241</v>
      </c>
      <c r="E148" s="248" t="s">
        <v>1</v>
      </c>
      <c r="F148" s="249" t="s">
        <v>1373</v>
      </c>
      <c r="G148" s="247"/>
      <c r="H148" s="250">
        <v>40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241</v>
      </c>
      <c r="AU148" s="256" t="s">
        <v>84</v>
      </c>
      <c r="AV148" s="13" t="s">
        <v>84</v>
      </c>
      <c r="AW148" s="13" t="s">
        <v>31</v>
      </c>
      <c r="AX148" s="13" t="s">
        <v>74</v>
      </c>
      <c r="AY148" s="256" t="s">
        <v>152</v>
      </c>
    </row>
    <row r="149" s="14" customFormat="1">
      <c r="A149" s="14"/>
      <c r="B149" s="257"/>
      <c r="C149" s="258"/>
      <c r="D149" s="239" t="s">
        <v>241</v>
      </c>
      <c r="E149" s="259" t="s">
        <v>1</v>
      </c>
      <c r="F149" s="260" t="s">
        <v>243</v>
      </c>
      <c r="G149" s="258"/>
      <c r="H149" s="261">
        <v>160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241</v>
      </c>
      <c r="AU149" s="267" t="s">
        <v>84</v>
      </c>
      <c r="AV149" s="14" t="s">
        <v>159</v>
      </c>
      <c r="AW149" s="14" t="s">
        <v>31</v>
      </c>
      <c r="AX149" s="14" t="s">
        <v>82</v>
      </c>
      <c r="AY149" s="267" t="s">
        <v>152</v>
      </c>
    </row>
    <row r="150" s="2" customFormat="1" ht="24.15" customHeight="1">
      <c r="A150" s="38"/>
      <c r="B150" s="39"/>
      <c r="C150" s="226" t="s">
        <v>740</v>
      </c>
      <c r="D150" s="226" t="s">
        <v>154</v>
      </c>
      <c r="E150" s="227" t="s">
        <v>565</v>
      </c>
      <c r="F150" s="228" t="s">
        <v>566</v>
      </c>
      <c r="G150" s="229" t="s">
        <v>173</v>
      </c>
      <c r="H150" s="230">
        <v>6</v>
      </c>
      <c r="I150" s="231"/>
      <c r="J150" s="232">
        <f>ROUND(I150*H150,2)</f>
        <v>0</v>
      </c>
      <c r="K150" s="228" t="s">
        <v>158</v>
      </c>
      <c r="L150" s="44"/>
      <c r="M150" s="233" t="s">
        <v>1</v>
      </c>
      <c r="N150" s="234" t="s">
        <v>39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159</v>
      </c>
      <c r="AT150" s="237" t="s">
        <v>154</v>
      </c>
      <c r="AU150" s="237" t="s">
        <v>84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82</v>
      </c>
      <c r="BK150" s="238">
        <f>ROUND(I150*H150,2)</f>
        <v>0</v>
      </c>
      <c r="BL150" s="17" t="s">
        <v>159</v>
      </c>
      <c r="BM150" s="237" t="s">
        <v>1375</v>
      </c>
    </row>
    <row r="151" s="2" customFormat="1">
      <c r="A151" s="38"/>
      <c r="B151" s="39"/>
      <c r="C151" s="40"/>
      <c r="D151" s="239" t="s">
        <v>161</v>
      </c>
      <c r="E151" s="40"/>
      <c r="F151" s="240" t="s">
        <v>568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84</v>
      </c>
    </row>
    <row r="152" s="2" customFormat="1">
      <c r="A152" s="38"/>
      <c r="B152" s="39"/>
      <c r="C152" s="40"/>
      <c r="D152" s="244" t="s">
        <v>163</v>
      </c>
      <c r="E152" s="40"/>
      <c r="F152" s="245" t="s">
        <v>569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84</v>
      </c>
    </row>
    <row r="153" s="15" customFormat="1">
      <c r="A153" s="15"/>
      <c r="B153" s="273"/>
      <c r="C153" s="274"/>
      <c r="D153" s="239" t="s">
        <v>241</v>
      </c>
      <c r="E153" s="275" t="s">
        <v>1</v>
      </c>
      <c r="F153" s="276" t="s">
        <v>570</v>
      </c>
      <c r="G153" s="274"/>
      <c r="H153" s="275" t="s">
        <v>1</v>
      </c>
      <c r="I153" s="277"/>
      <c r="J153" s="274"/>
      <c r="K153" s="274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241</v>
      </c>
      <c r="AU153" s="282" t="s">
        <v>84</v>
      </c>
      <c r="AV153" s="15" t="s">
        <v>82</v>
      </c>
      <c r="AW153" s="15" t="s">
        <v>31</v>
      </c>
      <c r="AX153" s="15" t="s">
        <v>74</v>
      </c>
      <c r="AY153" s="282" t="s">
        <v>152</v>
      </c>
    </row>
    <row r="154" s="13" customFormat="1">
      <c r="A154" s="13"/>
      <c r="B154" s="246"/>
      <c r="C154" s="247"/>
      <c r="D154" s="239" t="s">
        <v>241</v>
      </c>
      <c r="E154" s="248" t="s">
        <v>1</v>
      </c>
      <c r="F154" s="249" t="s">
        <v>190</v>
      </c>
      <c r="G154" s="247"/>
      <c r="H154" s="250">
        <v>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241</v>
      </c>
      <c r="AU154" s="256" t="s">
        <v>84</v>
      </c>
      <c r="AV154" s="13" t="s">
        <v>84</v>
      </c>
      <c r="AW154" s="13" t="s">
        <v>31</v>
      </c>
      <c r="AX154" s="13" t="s">
        <v>74</v>
      </c>
      <c r="AY154" s="256" t="s">
        <v>152</v>
      </c>
    </row>
    <row r="155" s="14" customFormat="1">
      <c r="A155" s="14"/>
      <c r="B155" s="257"/>
      <c r="C155" s="258"/>
      <c r="D155" s="239" t="s">
        <v>241</v>
      </c>
      <c r="E155" s="259" t="s">
        <v>1</v>
      </c>
      <c r="F155" s="260" t="s">
        <v>243</v>
      </c>
      <c r="G155" s="258"/>
      <c r="H155" s="261">
        <v>6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241</v>
      </c>
      <c r="AU155" s="267" t="s">
        <v>84</v>
      </c>
      <c r="AV155" s="14" t="s">
        <v>159</v>
      </c>
      <c r="AW155" s="14" t="s">
        <v>31</v>
      </c>
      <c r="AX155" s="14" t="s">
        <v>82</v>
      </c>
      <c r="AY155" s="267" t="s">
        <v>152</v>
      </c>
    </row>
    <row r="156" s="2" customFormat="1" ht="16.5" customHeight="1">
      <c r="A156" s="38"/>
      <c r="B156" s="39"/>
      <c r="C156" s="287" t="s">
        <v>742</v>
      </c>
      <c r="D156" s="287" t="s">
        <v>572</v>
      </c>
      <c r="E156" s="288" t="s">
        <v>573</v>
      </c>
      <c r="F156" s="289" t="s">
        <v>574</v>
      </c>
      <c r="G156" s="290" t="s">
        <v>232</v>
      </c>
      <c r="H156" s="291">
        <v>14.4</v>
      </c>
      <c r="I156" s="292"/>
      <c r="J156" s="293">
        <f>ROUND(I156*H156,2)</f>
        <v>0</v>
      </c>
      <c r="K156" s="289" t="s">
        <v>158</v>
      </c>
      <c r="L156" s="294"/>
      <c r="M156" s="295" t="s">
        <v>1</v>
      </c>
      <c r="N156" s="296" t="s">
        <v>39</v>
      </c>
      <c r="O156" s="91"/>
      <c r="P156" s="235">
        <f>O156*H156</f>
        <v>0</v>
      </c>
      <c r="Q156" s="235">
        <v>1</v>
      </c>
      <c r="R156" s="235">
        <f>Q156*H156</f>
        <v>14.4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203</v>
      </c>
      <c r="AT156" s="237" t="s">
        <v>572</v>
      </c>
      <c r="AU156" s="237" t="s">
        <v>84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82</v>
      </c>
      <c r="BK156" s="238">
        <f>ROUND(I156*H156,2)</f>
        <v>0</v>
      </c>
      <c r="BL156" s="17" t="s">
        <v>159</v>
      </c>
      <c r="BM156" s="237" t="s">
        <v>1376</v>
      </c>
    </row>
    <row r="157" s="2" customFormat="1">
      <c r="A157" s="38"/>
      <c r="B157" s="39"/>
      <c r="C157" s="40"/>
      <c r="D157" s="239" t="s">
        <v>161</v>
      </c>
      <c r="E157" s="40"/>
      <c r="F157" s="240" t="s">
        <v>574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161</v>
      </c>
      <c r="AU157" s="17" t="s">
        <v>84</v>
      </c>
    </row>
    <row r="158" s="15" customFormat="1">
      <c r="A158" s="15"/>
      <c r="B158" s="273"/>
      <c r="C158" s="274"/>
      <c r="D158" s="239" t="s">
        <v>241</v>
      </c>
      <c r="E158" s="275" t="s">
        <v>1</v>
      </c>
      <c r="F158" s="276" t="s">
        <v>570</v>
      </c>
      <c r="G158" s="274"/>
      <c r="H158" s="275" t="s">
        <v>1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241</v>
      </c>
      <c r="AU158" s="282" t="s">
        <v>84</v>
      </c>
      <c r="AV158" s="15" t="s">
        <v>82</v>
      </c>
      <c r="AW158" s="15" t="s">
        <v>31</v>
      </c>
      <c r="AX158" s="15" t="s">
        <v>74</v>
      </c>
      <c r="AY158" s="282" t="s">
        <v>152</v>
      </c>
    </row>
    <row r="159" s="13" customFormat="1">
      <c r="A159" s="13"/>
      <c r="B159" s="246"/>
      <c r="C159" s="247"/>
      <c r="D159" s="239" t="s">
        <v>241</v>
      </c>
      <c r="E159" s="248" t="s">
        <v>1</v>
      </c>
      <c r="F159" s="249" t="s">
        <v>576</v>
      </c>
      <c r="G159" s="247"/>
      <c r="H159" s="250">
        <v>14.4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241</v>
      </c>
      <c r="AU159" s="256" t="s">
        <v>84</v>
      </c>
      <c r="AV159" s="13" t="s">
        <v>84</v>
      </c>
      <c r="AW159" s="13" t="s">
        <v>31</v>
      </c>
      <c r="AX159" s="13" t="s">
        <v>74</v>
      </c>
      <c r="AY159" s="256" t="s">
        <v>152</v>
      </c>
    </row>
    <row r="160" s="14" customFormat="1">
      <c r="A160" s="14"/>
      <c r="B160" s="257"/>
      <c r="C160" s="258"/>
      <c r="D160" s="239" t="s">
        <v>241</v>
      </c>
      <c r="E160" s="259" t="s">
        <v>1</v>
      </c>
      <c r="F160" s="260" t="s">
        <v>243</v>
      </c>
      <c r="G160" s="258"/>
      <c r="H160" s="261">
        <v>14.4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241</v>
      </c>
      <c r="AU160" s="267" t="s">
        <v>84</v>
      </c>
      <c r="AV160" s="14" t="s">
        <v>159</v>
      </c>
      <c r="AW160" s="14" t="s">
        <v>31</v>
      </c>
      <c r="AX160" s="14" t="s">
        <v>82</v>
      </c>
      <c r="AY160" s="267" t="s">
        <v>152</v>
      </c>
    </row>
    <row r="161" s="2" customFormat="1" ht="24.15" customHeight="1">
      <c r="A161" s="38"/>
      <c r="B161" s="39"/>
      <c r="C161" s="226" t="s">
        <v>577</v>
      </c>
      <c r="D161" s="226" t="s">
        <v>154</v>
      </c>
      <c r="E161" s="227" t="s">
        <v>578</v>
      </c>
      <c r="F161" s="228" t="s">
        <v>579</v>
      </c>
      <c r="G161" s="229" t="s">
        <v>157</v>
      </c>
      <c r="H161" s="230">
        <v>271.60000000000002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39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159</v>
      </c>
      <c r="AT161" s="237" t="s">
        <v>154</v>
      </c>
      <c r="AU161" s="237" t="s">
        <v>84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82</v>
      </c>
      <c r="BK161" s="238">
        <f>ROUND(I161*H161,2)</f>
        <v>0</v>
      </c>
      <c r="BL161" s="17" t="s">
        <v>159</v>
      </c>
      <c r="BM161" s="237" t="s">
        <v>1377</v>
      </c>
    </row>
    <row r="162" s="2" customFormat="1">
      <c r="A162" s="38"/>
      <c r="B162" s="39"/>
      <c r="C162" s="40"/>
      <c r="D162" s="239" t="s">
        <v>161</v>
      </c>
      <c r="E162" s="40"/>
      <c r="F162" s="240" t="s">
        <v>581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84</v>
      </c>
    </row>
    <row r="163" s="2" customFormat="1">
      <c r="A163" s="38"/>
      <c r="B163" s="39"/>
      <c r="C163" s="40"/>
      <c r="D163" s="244" t="s">
        <v>163</v>
      </c>
      <c r="E163" s="40"/>
      <c r="F163" s="245" t="s">
        <v>582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84</v>
      </c>
    </row>
    <row r="164" s="15" customFormat="1">
      <c r="A164" s="15"/>
      <c r="B164" s="273"/>
      <c r="C164" s="274"/>
      <c r="D164" s="239" t="s">
        <v>241</v>
      </c>
      <c r="E164" s="275" t="s">
        <v>1</v>
      </c>
      <c r="F164" s="276" t="s">
        <v>1371</v>
      </c>
      <c r="G164" s="274"/>
      <c r="H164" s="275" t="s">
        <v>1</v>
      </c>
      <c r="I164" s="277"/>
      <c r="J164" s="274"/>
      <c r="K164" s="274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241</v>
      </c>
      <c r="AU164" s="282" t="s">
        <v>84</v>
      </c>
      <c r="AV164" s="15" t="s">
        <v>82</v>
      </c>
      <c r="AW164" s="15" t="s">
        <v>31</v>
      </c>
      <c r="AX164" s="15" t="s">
        <v>74</v>
      </c>
      <c r="AY164" s="282" t="s">
        <v>152</v>
      </c>
    </row>
    <row r="165" s="13" customFormat="1">
      <c r="A165" s="13"/>
      <c r="B165" s="246"/>
      <c r="C165" s="247"/>
      <c r="D165" s="239" t="s">
        <v>241</v>
      </c>
      <c r="E165" s="248" t="s">
        <v>1</v>
      </c>
      <c r="F165" s="249" t="s">
        <v>1372</v>
      </c>
      <c r="G165" s="247"/>
      <c r="H165" s="250">
        <v>120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241</v>
      </c>
      <c r="AU165" s="256" t="s">
        <v>84</v>
      </c>
      <c r="AV165" s="13" t="s">
        <v>84</v>
      </c>
      <c r="AW165" s="13" t="s">
        <v>31</v>
      </c>
      <c r="AX165" s="13" t="s">
        <v>74</v>
      </c>
      <c r="AY165" s="256" t="s">
        <v>152</v>
      </c>
    </row>
    <row r="166" s="13" customFormat="1">
      <c r="A166" s="13"/>
      <c r="B166" s="246"/>
      <c r="C166" s="247"/>
      <c r="D166" s="239" t="s">
        <v>241</v>
      </c>
      <c r="E166" s="248" t="s">
        <v>1</v>
      </c>
      <c r="F166" s="249" t="s">
        <v>1373</v>
      </c>
      <c r="G166" s="247"/>
      <c r="H166" s="250">
        <v>40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241</v>
      </c>
      <c r="AU166" s="256" t="s">
        <v>84</v>
      </c>
      <c r="AV166" s="13" t="s">
        <v>84</v>
      </c>
      <c r="AW166" s="13" t="s">
        <v>31</v>
      </c>
      <c r="AX166" s="13" t="s">
        <v>74</v>
      </c>
      <c r="AY166" s="256" t="s">
        <v>152</v>
      </c>
    </row>
    <row r="167" s="15" customFormat="1">
      <c r="A167" s="15"/>
      <c r="B167" s="273"/>
      <c r="C167" s="274"/>
      <c r="D167" s="239" t="s">
        <v>241</v>
      </c>
      <c r="E167" s="275" t="s">
        <v>1</v>
      </c>
      <c r="F167" s="276" t="s">
        <v>1378</v>
      </c>
      <c r="G167" s="274"/>
      <c r="H167" s="275" t="s">
        <v>1</v>
      </c>
      <c r="I167" s="277"/>
      <c r="J167" s="274"/>
      <c r="K167" s="274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241</v>
      </c>
      <c r="AU167" s="282" t="s">
        <v>84</v>
      </c>
      <c r="AV167" s="15" t="s">
        <v>82</v>
      </c>
      <c r="AW167" s="15" t="s">
        <v>31</v>
      </c>
      <c r="AX167" s="15" t="s">
        <v>74</v>
      </c>
      <c r="AY167" s="282" t="s">
        <v>152</v>
      </c>
    </row>
    <row r="168" s="13" customFormat="1">
      <c r="A168" s="13"/>
      <c r="B168" s="246"/>
      <c r="C168" s="247"/>
      <c r="D168" s="239" t="s">
        <v>241</v>
      </c>
      <c r="E168" s="248" t="s">
        <v>1</v>
      </c>
      <c r="F168" s="249" t="s">
        <v>1379</v>
      </c>
      <c r="G168" s="247"/>
      <c r="H168" s="250">
        <v>111.59999999999999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241</v>
      </c>
      <c r="AU168" s="256" t="s">
        <v>84</v>
      </c>
      <c r="AV168" s="13" t="s">
        <v>84</v>
      </c>
      <c r="AW168" s="13" t="s">
        <v>31</v>
      </c>
      <c r="AX168" s="13" t="s">
        <v>74</v>
      </c>
      <c r="AY168" s="256" t="s">
        <v>152</v>
      </c>
    </row>
    <row r="169" s="14" customFormat="1">
      <c r="A169" s="14"/>
      <c r="B169" s="257"/>
      <c r="C169" s="258"/>
      <c r="D169" s="239" t="s">
        <v>241</v>
      </c>
      <c r="E169" s="259" t="s">
        <v>1</v>
      </c>
      <c r="F169" s="260" t="s">
        <v>243</v>
      </c>
      <c r="G169" s="258"/>
      <c r="H169" s="261">
        <v>271.60000000000002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241</v>
      </c>
      <c r="AU169" s="267" t="s">
        <v>84</v>
      </c>
      <c r="AV169" s="14" t="s">
        <v>159</v>
      </c>
      <c r="AW169" s="14" t="s">
        <v>31</v>
      </c>
      <c r="AX169" s="14" t="s">
        <v>82</v>
      </c>
      <c r="AY169" s="267" t="s">
        <v>152</v>
      </c>
    </row>
    <row r="170" s="2" customFormat="1" ht="37.8" customHeight="1">
      <c r="A170" s="38"/>
      <c r="B170" s="39"/>
      <c r="C170" s="226" t="s">
        <v>585</v>
      </c>
      <c r="D170" s="226" t="s">
        <v>154</v>
      </c>
      <c r="E170" s="227" t="s">
        <v>586</v>
      </c>
      <c r="F170" s="228" t="s">
        <v>587</v>
      </c>
      <c r="G170" s="229" t="s">
        <v>157</v>
      </c>
      <c r="H170" s="230">
        <v>271.60000000000002</v>
      </c>
      <c r="I170" s="231"/>
      <c r="J170" s="232">
        <f>ROUND(I170*H170,2)</f>
        <v>0</v>
      </c>
      <c r="K170" s="228" t="s">
        <v>158</v>
      </c>
      <c r="L170" s="44"/>
      <c r="M170" s="233" t="s">
        <v>1</v>
      </c>
      <c r="N170" s="234" t="s">
        <v>39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159</v>
      </c>
      <c r="AT170" s="237" t="s">
        <v>154</v>
      </c>
      <c r="AU170" s="237" t="s">
        <v>84</v>
      </c>
      <c r="AY170" s="17" t="s">
        <v>152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82</v>
      </c>
      <c r="BK170" s="238">
        <f>ROUND(I170*H170,2)</f>
        <v>0</v>
      </c>
      <c r="BL170" s="17" t="s">
        <v>159</v>
      </c>
      <c r="BM170" s="237" t="s">
        <v>1380</v>
      </c>
    </row>
    <row r="171" s="2" customFormat="1">
      <c r="A171" s="38"/>
      <c r="B171" s="39"/>
      <c r="C171" s="40"/>
      <c r="D171" s="239" t="s">
        <v>161</v>
      </c>
      <c r="E171" s="40"/>
      <c r="F171" s="240" t="s">
        <v>589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84</v>
      </c>
    </row>
    <row r="172" s="2" customFormat="1">
      <c r="A172" s="38"/>
      <c r="B172" s="39"/>
      <c r="C172" s="40"/>
      <c r="D172" s="244" t="s">
        <v>163</v>
      </c>
      <c r="E172" s="40"/>
      <c r="F172" s="245" t="s">
        <v>590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84</v>
      </c>
    </row>
    <row r="173" s="15" customFormat="1">
      <c r="A173" s="15"/>
      <c r="B173" s="273"/>
      <c r="C173" s="274"/>
      <c r="D173" s="239" t="s">
        <v>241</v>
      </c>
      <c r="E173" s="275" t="s">
        <v>1</v>
      </c>
      <c r="F173" s="276" t="s">
        <v>1371</v>
      </c>
      <c r="G173" s="274"/>
      <c r="H173" s="275" t="s">
        <v>1</v>
      </c>
      <c r="I173" s="277"/>
      <c r="J173" s="274"/>
      <c r="K173" s="274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241</v>
      </c>
      <c r="AU173" s="282" t="s">
        <v>84</v>
      </c>
      <c r="AV173" s="15" t="s">
        <v>82</v>
      </c>
      <c r="AW173" s="15" t="s">
        <v>31</v>
      </c>
      <c r="AX173" s="15" t="s">
        <v>74</v>
      </c>
      <c r="AY173" s="282" t="s">
        <v>152</v>
      </c>
    </row>
    <row r="174" s="13" customFormat="1">
      <c r="A174" s="13"/>
      <c r="B174" s="246"/>
      <c r="C174" s="247"/>
      <c r="D174" s="239" t="s">
        <v>241</v>
      </c>
      <c r="E174" s="248" t="s">
        <v>1</v>
      </c>
      <c r="F174" s="249" t="s">
        <v>1372</v>
      </c>
      <c r="G174" s="247"/>
      <c r="H174" s="250">
        <v>120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241</v>
      </c>
      <c r="AU174" s="256" t="s">
        <v>84</v>
      </c>
      <c r="AV174" s="13" t="s">
        <v>84</v>
      </c>
      <c r="AW174" s="13" t="s">
        <v>31</v>
      </c>
      <c r="AX174" s="13" t="s">
        <v>74</v>
      </c>
      <c r="AY174" s="256" t="s">
        <v>152</v>
      </c>
    </row>
    <row r="175" s="13" customFormat="1">
      <c r="A175" s="13"/>
      <c r="B175" s="246"/>
      <c r="C175" s="247"/>
      <c r="D175" s="239" t="s">
        <v>241</v>
      </c>
      <c r="E175" s="248" t="s">
        <v>1</v>
      </c>
      <c r="F175" s="249" t="s">
        <v>1373</v>
      </c>
      <c r="G175" s="247"/>
      <c r="H175" s="250">
        <v>40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241</v>
      </c>
      <c r="AU175" s="256" t="s">
        <v>84</v>
      </c>
      <c r="AV175" s="13" t="s">
        <v>84</v>
      </c>
      <c r="AW175" s="13" t="s">
        <v>31</v>
      </c>
      <c r="AX175" s="13" t="s">
        <v>74</v>
      </c>
      <c r="AY175" s="256" t="s">
        <v>152</v>
      </c>
    </row>
    <row r="176" s="15" customFormat="1">
      <c r="A176" s="15"/>
      <c r="B176" s="273"/>
      <c r="C176" s="274"/>
      <c r="D176" s="239" t="s">
        <v>241</v>
      </c>
      <c r="E176" s="275" t="s">
        <v>1</v>
      </c>
      <c r="F176" s="276" t="s">
        <v>1378</v>
      </c>
      <c r="G176" s="274"/>
      <c r="H176" s="275" t="s">
        <v>1</v>
      </c>
      <c r="I176" s="277"/>
      <c r="J176" s="274"/>
      <c r="K176" s="274"/>
      <c r="L176" s="278"/>
      <c r="M176" s="279"/>
      <c r="N176" s="280"/>
      <c r="O176" s="280"/>
      <c r="P176" s="280"/>
      <c r="Q176" s="280"/>
      <c r="R176" s="280"/>
      <c r="S176" s="280"/>
      <c r="T176" s="28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2" t="s">
        <v>241</v>
      </c>
      <c r="AU176" s="282" t="s">
        <v>84</v>
      </c>
      <c r="AV176" s="15" t="s">
        <v>82</v>
      </c>
      <c r="AW176" s="15" t="s">
        <v>31</v>
      </c>
      <c r="AX176" s="15" t="s">
        <v>74</v>
      </c>
      <c r="AY176" s="282" t="s">
        <v>152</v>
      </c>
    </row>
    <row r="177" s="13" customFormat="1">
      <c r="A177" s="13"/>
      <c r="B177" s="246"/>
      <c r="C177" s="247"/>
      <c r="D177" s="239" t="s">
        <v>241</v>
      </c>
      <c r="E177" s="248" t="s">
        <v>1</v>
      </c>
      <c r="F177" s="249" t="s">
        <v>1379</v>
      </c>
      <c r="G177" s="247"/>
      <c r="H177" s="250">
        <v>111.59999999999999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241</v>
      </c>
      <c r="AU177" s="256" t="s">
        <v>84</v>
      </c>
      <c r="AV177" s="13" t="s">
        <v>84</v>
      </c>
      <c r="AW177" s="13" t="s">
        <v>31</v>
      </c>
      <c r="AX177" s="13" t="s">
        <v>74</v>
      </c>
      <c r="AY177" s="256" t="s">
        <v>152</v>
      </c>
    </row>
    <row r="178" s="14" customFormat="1">
      <c r="A178" s="14"/>
      <c r="B178" s="257"/>
      <c r="C178" s="258"/>
      <c r="D178" s="239" t="s">
        <v>241</v>
      </c>
      <c r="E178" s="259" t="s">
        <v>1</v>
      </c>
      <c r="F178" s="260" t="s">
        <v>243</v>
      </c>
      <c r="G178" s="258"/>
      <c r="H178" s="261">
        <v>271.60000000000002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241</v>
      </c>
      <c r="AU178" s="267" t="s">
        <v>84</v>
      </c>
      <c r="AV178" s="14" t="s">
        <v>159</v>
      </c>
      <c r="AW178" s="14" t="s">
        <v>31</v>
      </c>
      <c r="AX178" s="14" t="s">
        <v>82</v>
      </c>
      <c r="AY178" s="267" t="s">
        <v>152</v>
      </c>
    </row>
    <row r="179" s="2" customFormat="1" ht="16.5" customHeight="1">
      <c r="A179" s="38"/>
      <c r="B179" s="39"/>
      <c r="C179" s="287" t="s">
        <v>591</v>
      </c>
      <c r="D179" s="287" t="s">
        <v>572</v>
      </c>
      <c r="E179" s="288" t="s">
        <v>592</v>
      </c>
      <c r="F179" s="289" t="s">
        <v>593</v>
      </c>
      <c r="G179" s="290" t="s">
        <v>232</v>
      </c>
      <c r="H179" s="291">
        <v>108.64</v>
      </c>
      <c r="I179" s="292"/>
      <c r="J179" s="293">
        <f>ROUND(I179*H179,2)</f>
        <v>0</v>
      </c>
      <c r="K179" s="289" t="s">
        <v>158</v>
      </c>
      <c r="L179" s="294"/>
      <c r="M179" s="295" t="s">
        <v>1</v>
      </c>
      <c r="N179" s="296" t="s">
        <v>39</v>
      </c>
      <c r="O179" s="91"/>
      <c r="P179" s="235">
        <f>O179*H179</f>
        <v>0</v>
      </c>
      <c r="Q179" s="235">
        <v>1</v>
      </c>
      <c r="R179" s="235">
        <f>Q179*H179</f>
        <v>108.64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203</v>
      </c>
      <c r="AT179" s="237" t="s">
        <v>572</v>
      </c>
      <c r="AU179" s="237" t="s">
        <v>84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82</v>
      </c>
      <c r="BK179" s="238">
        <f>ROUND(I179*H179,2)</f>
        <v>0</v>
      </c>
      <c r="BL179" s="17" t="s">
        <v>159</v>
      </c>
      <c r="BM179" s="237" t="s">
        <v>1381</v>
      </c>
    </row>
    <row r="180" s="2" customFormat="1">
      <c r="A180" s="38"/>
      <c r="B180" s="39"/>
      <c r="C180" s="40"/>
      <c r="D180" s="239" t="s">
        <v>161</v>
      </c>
      <c r="E180" s="40"/>
      <c r="F180" s="240" t="s">
        <v>593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84</v>
      </c>
    </row>
    <row r="181" s="2" customFormat="1" ht="24.15" customHeight="1">
      <c r="A181" s="38"/>
      <c r="B181" s="39"/>
      <c r="C181" s="226" t="s">
        <v>595</v>
      </c>
      <c r="D181" s="226" t="s">
        <v>154</v>
      </c>
      <c r="E181" s="227" t="s">
        <v>596</v>
      </c>
      <c r="F181" s="228" t="s">
        <v>597</v>
      </c>
      <c r="G181" s="229" t="s">
        <v>157</v>
      </c>
      <c r="H181" s="230">
        <v>271.60000000000002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39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159</v>
      </c>
      <c r="AT181" s="237" t="s">
        <v>154</v>
      </c>
      <c r="AU181" s="237" t="s">
        <v>84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82</v>
      </c>
      <c r="BK181" s="238">
        <f>ROUND(I181*H181,2)</f>
        <v>0</v>
      </c>
      <c r="BL181" s="17" t="s">
        <v>159</v>
      </c>
      <c r="BM181" s="237" t="s">
        <v>1382</v>
      </c>
    </row>
    <row r="182" s="2" customFormat="1">
      <c r="A182" s="38"/>
      <c r="B182" s="39"/>
      <c r="C182" s="40"/>
      <c r="D182" s="239" t="s">
        <v>161</v>
      </c>
      <c r="E182" s="40"/>
      <c r="F182" s="240" t="s">
        <v>599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84</v>
      </c>
    </row>
    <row r="183" s="2" customFormat="1">
      <c r="A183" s="38"/>
      <c r="B183" s="39"/>
      <c r="C183" s="40"/>
      <c r="D183" s="244" t="s">
        <v>163</v>
      </c>
      <c r="E183" s="40"/>
      <c r="F183" s="245" t="s">
        <v>600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84</v>
      </c>
    </row>
    <row r="184" s="15" customFormat="1">
      <c r="A184" s="15"/>
      <c r="B184" s="273"/>
      <c r="C184" s="274"/>
      <c r="D184" s="239" t="s">
        <v>241</v>
      </c>
      <c r="E184" s="275" t="s">
        <v>1</v>
      </c>
      <c r="F184" s="276" t="s">
        <v>1371</v>
      </c>
      <c r="G184" s="274"/>
      <c r="H184" s="275" t="s">
        <v>1</v>
      </c>
      <c r="I184" s="277"/>
      <c r="J184" s="274"/>
      <c r="K184" s="274"/>
      <c r="L184" s="278"/>
      <c r="M184" s="279"/>
      <c r="N184" s="280"/>
      <c r="O184" s="280"/>
      <c r="P184" s="280"/>
      <c r="Q184" s="280"/>
      <c r="R184" s="280"/>
      <c r="S184" s="280"/>
      <c r="T184" s="28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2" t="s">
        <v>241</v>
      </c>
      <c r="AU184" s="282" t="s">
        <v>84</v>
      </c>
      <c r="AV184" s="15" t="s">
        <v>82</v>
      </c>
      <c r="AW184" s="15" t="s">
        <v>31</v>
      </c>
      <c r="AX184" s="15" t="s">
        <v>74</v>
      </c>
      <c r="AY184" s="282" t="s">
        <v>152</v>
      </c>
    </row>
    <row r="185" s="13" customFormat="1">
      <c r="A185" s="13"/>
      <c r="B185" s="246"/>
      <c r="C185" s="247"/>
      <c r="D185" s="239" t="s">
        <v>241</v>
      </c>
      <c r="E185" s="248" t="s">
        <v>1</v>
      </c>
      <c r="F185" s="249" t="s">
        <v>1372</v>
      </c>
      <c r="G185" s="247"/>
      <c r="H185" s="250">
        <v>120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241</v>
      </c>
      <c r="AU185" s="256" t="s">
        <v>84</v>
      </c>
      <c r="AV185" s="13" t="s">
        <v>84</v>
      </c>
      <c r="AW185" s="13" t="s">
        <v>31</v>
      </c>
      <c r="AX185" s="13" t="s">
        <v>74</v>
      </c>
      <c r="AY185" s="256" t="s">
        <v>152</v>
      </c>
    </row>
    <row r="186" s="13" customFormat="1">
      <c r="A186" s="13"/>
      <c r="B186" s="246"/>
      <c r="C186" s="247"/>
      <c r="D186" s="239" t="s">
        <v>241</v>
      </c>
      <c r="E186" s="248" t="s">
        <v>1</v>
      </c>
      <c r="F186" s="249" t="s">
        <v>1373</v>
      </c>
      <c r="G186" s="247"/>
      <c r="H186" s="250">
        <v>40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241</v>
      </c>
      <c r="AU186" s="256" t="s">
        <v>84</v>
      </c>
      <c r="AV186" s="13" t="s">
        <v>84</v>
      </c>
      <c r="AW186" s="13" t="s">
        <v>31</v>
      </c>
      <c r="AX186" s="13" t="s">
        <v>74</v>
      </c>
      <c r="AY186" s="256" t="s">
        <v>152</v>
      </c>
    </row>
    <row r="187" s="15" customFormat="1">
      <c r="A187" s="15"/>
      <c r="B187" s="273"/>
      <c r="C187" s="274"/>
      <c r="D187" s="239" t="s">
        <v>241</v>
      </c>
      <c r="E187" s="275" t="s">
        <v>1</v>
      </c>
      <c r="F187" s="276" t="s">
        <v>1378</v>
      </c>
      <c r="G187" s="274"/>
      <c r="H187" s="275" t="s">
        <v>1</v>
      </c>
      <c r="I187" s="277"/>
      <c r="J187" s="274"/>
      <c r="K187" s="274"/>
      <c r="L187" s="278"/>
      <c r="M187" s="279"/>
      <c r="N187" s="280"/>
      <c r="O187" s="280"/>
      <c r="P187" s="280"/>
      <c r="Q187" s="280"/>
      <c r="R187" s="280"/>
      <c r="S187" s="280"/>
      <c r="T187" s="28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2" t="s">
        <v>241</v>
      </c>
      <c r="AU187" s="282" t="s">
        <v>84</v>
      </c>
      <c r="AV187" s="15" t="s">
        <v>82</v>
      </c>
      <c r="AW187" s="15" t="s">
        <v>31</v>
      </c>
      <c r="AX187" s="15" t="s">
        <v>74</v>
      </c>
      <c r="AY187" s="282" t="s">
        <v>152</v>
      </c>
    </row>
    <row r="188" s="13" customFormat="1">
      <c r="A188" s="13"/>
      <c r="B188" s="246"/>
      <c r="C188" s="247"/>
      <c r="D188" s="239" t="s">
        <v>241</v>
      </c>
      <c r="E188" s="248" t="s">
        <v>1</v>
      </c>
      <c r="F188" s="249" t="s">
        <v>1379</v>
      </c>
      <c r="G188" s="247"/>
      <c r="H188" s="250">
        <v>111.59999999999999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241</v>
      </c>
      <c r="AU188" s="256" t="s">
        <v>84</v>
      </c>
      <c r="AV188" s="13" t="s">
        <v>84</v>
      </c>
      <c r="AW188" s="13" t="s">
        <v>31</v>
      </c>
      <c r="AX188" s="13" t="s">
        <v>74</v>
      </c>
      <c r="AY188" s="256" t="s">
        <v>152</v>
      </c>
    </row>
    <row r="189" s="14" customFormat="1">
      <c r="A189" s="14"/>
      <c r="B189" s="257"/>
      <c r="C189" s="258"/>
      <c r="D189" s="239" t="s">
        <v>241</v>
      </c>
      <c r="E189" s="259" t="s">
        <v>1</v>
      </c>
      <c r="F189" s="260" t="s">
        <v>243</v>
      </c>
      <c r="G189" s="258"/>
      <c r="H189" s="261">
        <v>271.60000000000002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241</v>
      </c>
      <c r="AU189" s="267" t="s">
        <v>84</v>
      </c>
      <c r="AV189" s="14" t="s">
        <v>159</v>
      </c>
      <c r="AW189" s="14" t="s">
        <v>31</v>
      </c>
      <c r="AX189" s="14" t="s">
        <v>82</v>
      </c>
      <c r="AY189" s="267" t="s">
        <v>152</v>
      </c>
    </row>
    <row r="190" s="2" customFormat="1" ht="16.5" customHeight="1">
      <c r="A190" s="38"/>
      <c r="B190" s="39"/>
      <c r="C190" s="287" t="s">
        <v>744</v>
      </c>
      <c r="D190" s="287" t="s">
        <v>572</v>
      </c>
      <c r="E190" s="288" t="s">
        <v>602</v>
      </c>
      <c r="F190" s="289" t="s">
        <v>603</v>
      </c>
      <c r="G190" s="290" t="s">
        <v>604</v>
      </c>
      <c r="H190" s="291">
        <v>5.4320000000000004</v>
      </c>
      <c r="I190" s="292"/>
      <c r="J190" s="293">
        <f>ROUND(I190*H190,2)</f>
        <v>0</v>
      </c>
      <c r="K190" s="289" t="s">
        <v>158</v>
      </c>
      <c r="L190" s="294"/>
      <c r="M190" s="295" t="s">
        <v>1</v>
      </c>
      <c r="N190" s="296" t="s">
        <v>39</v>
      </c>
      <c r="O190" s="91"/>
      <c r="P190" s="235">
        <f>O190*H190</f>
        <v>0</v>
      </c>
      <c r="Q190" s="235">
        <v>0.001</v>
      </c>
      <c r="R190" s="235">
        <f>Q190*H190</f>
        <v>0.0054320000000000002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203</v>
      </c>
      <c r="AT190" s="237" t="s">
        <v>572</v>
      </c>
      <c r="AU190" s="237" t="s">
        <v>84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82</v>
      </c>
      <c r="BK190" s="238">
        <f>ROUND(I190*H190,2)</f>
        <v>0</v>
      </c>
      <c r="BL190" s="17" t="s">
        <v>159</v>
      </c>
      <c r="BM190" s="237" t="s">
        <v>1383</v>
      </c>
    </row>
    <row r="191" s="2" customFormat="1">
      <c r="A191" s="38"/>
      <c r="B191" s="39"/>
      <c r="C191" s="40"/>
      <c r="D191" s="239" t="s">
        <v>161</v>
      </c>
      <c r="E191" s="40"/>
      <c r="F191" s="240" t="s">
        <v>603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84</v>
      </c>
    </row>
    <row r="192" s="15" customFormat="1">
      <c r="A192" s="15"/>
      <c r="B192" s="273"/>
      <c r="C192" s="274"/>
      <c r="D192" s="239" t="s">
        <v>241</v>
      </c>
      <c r="E192" s="275" t="s">
        <v>1</v>
      </c>
      <c r="F192" s="276" t="s">
        <v>606</v>
      </c>
      <c r="G192" s="274"/>
      <c r="H192" s="275" t="s">
        <v>1</v>
      </c>
      <c r="I192" s="277"/>
      <c r="J192" s="274"/>
      <c r="K192" s="274"/>
      <c r="L192" s="278"/>
      <c r="M192" s="279"/>
      <c r="N192" s="280"/>
      <c r="O192" s="280"/>
      <c r="P192" s="280"/>
      <c r="Q192" s="280"/>
      <c r="R192" s="280"/>
      <c r="S192" s="280"/>
      <c r="T192" s="28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2" t="s">
        <v>241</v>
      </c>
      <c r="AU192" s="282" t="s">
        <v>84</v>
      </c>
      <c r="AV192" s="15" t="s">
        <v>82</v>
      </c>
      <c r="AW192" s="15" t="s">
        <v>31</v>
      </c>
      <c r="AX192" s="15" t="s">
        <v>74</v>
      </c>
      <c r="AY192" s="282" t="s">
        <v>152</v>
      </c>
    </row>
    <row r="193" s="13" customFormat="1">
      <c r="A193" s="13"/>
      <c r="B193" s="246"/>
      <c r="C193" s="247"/>
      <c r="D193" s="239" t="s">
        <v>241</v>
      </c>
      <c r="E193" s="248" t="s">
        <v>1</v>
      </c>
      <c r="F193" s="249" t="s">
        <v>1384</v>
      </c>
      <c r="G193" s="247"/>
      <c r="H193" s="250">
        <v>5.4320000000000004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241</v>
      </c>
      <c r="AU193" s="256" t="s">
        <v>84</v>
      </c>
      <c r="AV193" s="13" t="s">
        <v>84</v>
      </c>
      <c r="AW193" s="13" t="s">
        <v>31</v>
      </c>
      <c r="AX193" s="13" t="s">
        <v>82</v>
      </c>
      <c r="AY193" s="256" t="s">
        <v>152</v>
      </c>
    </row>
    <row r="194" s="12" customFormat="1" ht="22.8" customHeight="1">
      <c r="A194" s="12"/>
      <c r="B194" s="210"/>
      <c r="C194" s="211"/>
      <c r="D194" s="212" t="s">
        <v>73</v>
      </c>
      <c r="E194" s="224" t="s">
        <v>1385</v>
      </c>
      <c r="F194" s="224" t="s">
        <v>1386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SUM(P195:P206)</f>
        <v>0</v>
      </c>
      <c r="Q194" s="218"/>
      <c r="R194" s="219">
        <f>SUM(R195:R206)</f>
        <v>0</v>
      </c>
      <c r="S194" s="218"/>
      <c r="T194" s="220">
        <f>SUM(T195:T206)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82</v>
      </c>
      <c r="AT194" s="222" t="s">
        <v>73</v>
      </c>
      <c r="AU194" s="222" t="s">
        <v>82</v>
      </c>
      <c r="AY194" s="221" t="s">
        <v>152</v>
      </c>
      <c r="BK194" s="223">
        <f>SUM(BK195:BK206)</f>
        <v>0</v>
      </c>
    </row>
    <row r="195" s="2" customFormat="1" ht="33" customHeight="1">
      <c r="A195" s="38"/>
      <c r="B195" s="39"/>
      <c r="C195" s="226" t="s">
        <v>82</v>
      </c>
      <c r="D195" s="226" t="s">
        <v>154</v>
      </c>
      <c r="E195" s="227" t="s">
        <v>1387</v>
      </c>
      <c r="F195" s="228" t="s">
        <v>1388</v>
      </c>
      <c r="G195" s="229" t="s">
        <v>157</v>
      </c>
      <c r="H195" s="230">
        <v>137.5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39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159</v>
      </c>
      <c r="AT195" s="237" t="s">
        <v>154</v>
      </c>
      <c r="AU195" s="237" t="s">
        <v>84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82</v>
      </c>
      <c r="BK195" s="238">
        <f>ROUND(I195*H195,2)</f>
        <v>0</v>
      </c>
      <c r="BL195" s="17" t="s">
        <v>159</v>
      </c>
      <c r="BM195" s="237" t="s">
        <v>1389</v>
      </c>
    </row>
    <row r="196" s="2" customFormat="1">
      <c r="A196" s="38"/>
      <c r="B196" s="39"/>
      <c r="C196" s="40"/>
      <c r="D196" s="239" t="s">
        <v>161</v>
      </c>
      <c r="E196" s="40"/>
      <c r="F196" s="240" t="s">
        <v>1390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84</v>
      </c>
    </row>
    <row r="197" s="2" customFormat="1">
      <c r="A197" s="38"/>
      <c r="B197" s="39"/>
      <c r="C197" s="40"/>
      <c r="D197" s="244" t="s">
        <v>163</v>
      </c>
      <c r="E197" s="40"/>
      <c r="F197" s="245" t="s">
        <v>1391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84</v>
      </c>
    </row>
    <row r="198" s="13" customFormat="1">
      <c r="A198" s="13"/>
      <c r="B198" s="246"/>
      <c r="C198" s="247"/>
      <c r="D198" s="239" t="s">
        <v>241</v>
      </c>
      <c r="E198" s="248" t="s">
        <v>1</v>
      </c>
      <c r="F198" s="249" t="s">
        <v>1392</v>
      </c>
      <c r="G198" s="247"/>
      <c r="H198" s="250">
        <v>137.5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241</v>
      </c>
      <c r="AU198" s="256" t="s">
        <v>84</v>
      </c>
      <c r="AV198" s="13" t="s">
        <v>84</v>
      </c>
      <c r="AW198" s="13" t="s">
        <v>31</v>
      </c>
      <c r="AX198" s="13" t="s">
        <v>82</v>
      </c>
      <c r="AY198" s="256" t="s">
        <v>152</v>
      </c>
    </row>
    <row r="199" s="2" customFormat="1" ht="33" customHeight="1">
      <c r="A199" s="38"/>
      <c r="B199" s="39"/>
      <c r="C199" s="226" t="s">
        <v>84</v>
      </c>
      <c r="D199" s="226" t="s">
        <v>154</v>
      </c>
      <c r="E199" s="227" t="s">
        <v>1393</v>
      </c>
      <c r="F199" s="228" t="s">
        <v>1394</v>
      </c>
      <c r="G199" s="229" t="s">
        <v>157</v>
      </c>
      <c r="H199" s="230">
        <v>687.5</v>
      </c>
      <c r="I199" s="231"/>
      <c r="J199" s="232">
        <f>ROUND(I199*H199,2)</f>
        <v>0</v>
      </c>
      <c r="K199" s="228" t="s">
        <v>158</v>
      </c>
      <c r="L199" s="44"/>
      <c r="M199" s="233" t="s">
        <v>1</v>
      </c>
      <c r="N199" s="234" t="s">
        <v>39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159</v>
      </c>
      <c r="AT199" s="237" t="s">
        <v>154</v>
      </c>
      <c r="AU199" s="237" t="s">
        <v>84</v>
      </c>
      <c r="AY199" s="17" t="s">
        <v>152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82</v>
      </c>
      <c r="BK199" s="238">
        <f>ROUND(I199*H199,2)</f>
        <v>0</v>
      </c>
      <c r="BL199" s="17" t="s">
        <v>159</v>
      </c>
      <c r="BM199" s="237" t="s">
        <v>1395</v>
      </c>
    </row>
    <row r="200" s="2" customFormat="1">
      <c r="A200" s="38"/>
      <c r="B200" s="39"/>
      <c r="C200" s="40"/>
      <c r="D200" s="239" t="s">
        <v>161</v>
      </c>
      <c r="E200" s="40"/>
      <c r="F200" s="240" t="s">
        <v>1396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161</v>
      </c>
      <c r="AU200" s="17" t="s">
        <v>84</v>
      </c>
    </row>
    <row r="201" s="2" customFormat="1">
      <c r="A201" s="38"/>
      <c r="B201" s="39"/>
      <c r="C201" s="40"/>
      <c r="D201" s="244" t="s">
        <v>163</v>
      </c>
      <c r="E201" s="40"/>
      <c r="F201" s="245" t="s">
        <v>1397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163</v>
      </c>
      <c r="AU201" s="17" t="s">
        <v>84</v>
      </c>
    </row>
    <row r="202" s="13" customFormat="1">
      <c r="A202" s="13"/>
      <c r="B202" s="246"/>
      <c r="C202" s="247"/>
      <c r="D202" s="239" t="s">
        <v>241</v>
      </c>
      <c r="E202" s="248" t="s">
        <v>1</v>
      </c>
      <c r="F202" s="249" t="s">
        <v>1398</v>
      </c>
      <c r="G202" s="247"/>
      <c r="H202" s="250">
        <v>687.5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241</v>
      </c>
      <c r="AU202" s="256" t="s">
        <v>84</v>
      </c>
      <c r="AV202" s="13" t="s">
        <v>84</v>
      </c>
      <c r="AW202" s="13" t="s">
        <v>31</v>
      </c>
      <c r="AX202" s="13" t="s">
        <v>82</v>
      </c>
      <c r="AY202" s="256" t="s">
        <v>152</v>
      </c>
    </row>
    <row r="203" s="2" customFormat="1" ht="33" customHeight="1">
      <c r="A203" s="38"/>
      <c r="B203" s="39"/>
      <c r="C203" s="226" t="s">
        <v>170</v>
      </c>
      <c r="D203" s="226" t="s">
        <v>154</v>
      </c>
      <c r="E203" s="227" t="s">
        <v>1399</v>
      </c>
      <c r="F203" s="228" t="s">
        <v>1400</v>
      </c>
      <c r="G203" s="229" t="s">
        <v>157</v>
      </c>
      <c r="H203" s="230">
        <v>137.5</v>
      </c>
      <c r="I203" s="231"/>
      <c r="J203" s="232">
        <f>ROUND(I203*H203,2)</f>
        <v>0</v>
      </c>
      <c r="K203" s="228" t="s">
        <v>158</v>
      </c>
      <c r="L203" s="44"/>
      <c r="M203" s="233" t="s">
        <v>1</v>
      </c>
      <c r="N203" s="234" t="s">
        <v>39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159</v>
      </c>
      <c r="AT203" s="237" t="s">
        <v>154</v>
      </c>
      <c r="AU203" s="237" t="s">
        <v>84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82</v>
      </c>
      <c r="BK203" s="238">
        <f>ROUND(I203*H203,2)</f>
        <v>0</v>
      </c>
      <c r="BL203" s="17" t="s">
        <v>159</v>
      </c>
      <c r="BM203" s="237" t="s">
        <v>1401</v>
      </c>
    </row>
    <row r="204" s="2" customFormat="1">
      <c r="A204" s="38"/>
      <c r="B204" s="39"/>
      <c r="C204" s="40"/>
      <c r="D204" s="239" t="s">
        <v>161</v>
      </c>
      <c r="E204" s="40"/>
      <c r="F204" s="240" t="s">
        <v>1402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84</v>
      </c>
    </row>
    <row r="205" s="2" customFormat="1">
      <c r="A205" s="38"/>
      <c r="B205" s="39"/>
      <c r="C205" s="40"/>
      <c r="D205" s="244" t="s">
        <v>163</v>
      </c>
      <c r="E205" s="40"/>
      <c r="F205" s="245" t="s">
        <v>1403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163</v>
      </c>
      <c r="AU205" s="17" t="s">
        <v>84</v>
      </c>
    </row>
    <row r="206" s="13" customFormat="1">
      <c r="A206" s="13"/>
      <c r="B206" s="246"/>
      <c r="C206" s="247"/>
      <c r="D206" s="239" t="s">
        <v>241</v>
      </c>
      <c r="E206" s="248" t="s">
        <v>1</v>
      </c>
      <c r="F206" s="249" t="s">
        <v>1392</v>
      </c>
      <c r="G206" s="247"/>
      <c r="H206" s="250">
        <v>137.5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241</v>
      </c>
      <c r="AU206" s="256" t="s">
        <v>84</v>
      </c>
      <c r="AV206" s="13" t="s">
        <v>84</v>
      </c>
      <c r="AW206" s="13" t="s">
        <v>31</v>
      </c>
      <c r="AX206" s="13" t="s">
        <v>82</v>
      </c>
      <c r="AY206" s="256" t="s">
        <v>152</v>
      </c>
    </row>
    <row r="207" s="12" customFormat="1" ht="22.8" customHeight="1">
      <c r="A207" s="12"/>
      <c r="B207" s="210"/>
      <c r="C207" s="211"/>
      <c r="D207" s="212" t="s">
        <v>73</v>
      </c>
      <c r="E207" s="224" t="s">
        <v>379</v>
      </c>
      <c r="F207" s="224" t="s">
        <v>380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SUM(P208:P227)</f>
        <v>0</v>
      </c>
      <c r="Q207" s="218"/>
      <c r="R207" s="219">
        <f>SUM(R208:R227)</f>
        <v>0</v>
      </c>
      <c r="S207" s="218"/>
      <c r="T207" s="220">
        <f>SUM(T208:T227)</f>
        <v>8.4940800000000003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82</v>
      </c>
      <c r="AT207" s="222" t="s">
        <v>73</v>
      </c>
      <c r="AU207" s="222" t="s">
        <v>82</v>
      </c>
      <c r="AY207" s="221" t="s">
        <v>152</v>
      </c>
      <c r="BK207" s="223">
        <f>SUM(BK208:BK227)</f>
        <v>0</v>
      </c>
    </row>
    <row r="208" s="2" customFormat="1" ht="24.15" customHeight="1">
      <c r="A208" s="38"/>
      <c r="B208" s="39"/>
      <c r="C208" s="226" t="s">
        <v>500</v>
      </c>
      <c r="D208" s="226" t="s">
        <v>154</v>
      </c>
      <c r="E208" s="227" t="s">
        <v>381</v>
      </c>
      <c r="F208" s="228" t="s">
        <v>382</v>
      </c>
      <c r="G208" s="229" t="s">
        <v>173</v>
      </c>
      <c r="H208" s="230">
        <v>4.8600000000000003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39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1.5940000000000001</v>
      </c>
      <c r="T208" s="236">
        <f>S208*H208</f>
        <v>7.7468400000000006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159</v>
      </c>
      <c r="AT208" s="237" t="s">
        <v>154</v>
      </c>
      <c r="AU208" s="237" t="s">
        <v>84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82</v>
      </c>
      <c r="BK208" s="238">
        <f>ROUND(I208*H208,2)</f>
        <v>0</v>
      </c>
      <c r="BL208" s="17" t="s">
        <v>159</v>
      </c>
      <c r="BM208" s="237" t="s">
        <v>1404</v>
      </c>
    </row>
    <row r="209" s="2" customFormat="1">
      <c r="A209" s="38"/>
      <c r="B209" s="39"/>
      <c r="C209" s="40"/>
      <c r="D209" s="239" t="s">
        <v>161</v>
      </c>
      <c r="E209" s="40"/>
      <c r="F209" s="240" t="s">
        <v>384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84</v>
      </c>
    </row>
    <row r="210" s="2" customFormat="1">
      <c r="A210" s="38"/>
      <c r="B210" s="39"/>
      <c r="C210" s="40"/>
      <c r="D210" s="244" t="s">
        <v>163</v>
      </c>
      <c r="E210" s="40"/>
      <c r="F210" s="245" t="s">
        <v>385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84</v>
      </c>
    </row>
    <row r="211" s="15" customFormat="1">
      <c r="A211" s="15"/>
      <c r="B211" s="273"/>
      <c r="C211" s="274"/>
      <c r="D211" s="239" t="s">
        <v>241</v>
      </c>
      <c r="E211" s="275" t="s">
        <v>1</v>
      </c>
      <c r="F211" s="276" t="s">
        <v>1405</v>
      </c>
      <c r="G211" s="274"/>
      <c r="H211" s="275" t="s">
        <v>1</v>
      </c>
      <c r="I211" s="277"/>
      <c r="J211" s="274"/>
      <c r="K211" s="274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241</v>
      </c>
      <c r="AU211" s="282" t="s">
        <v>84</v>
      </c>
      <c r="AV211" s="15" t="s">
        <v>82</v>
      </c>
      <c r="AW211" s="15" t="s">
        <v>31</v>
      </c>
      <c r="AX211" s="15" t="s">
        <v>74</v>
      </c>
      <c r="AY211" s="282" t="s">
        <v>152</v>
      </c>
    </row>
    <row r="212" s="13" customFormat="1">
      <c r="A212" s="13"/>
      <c r="B212" s="246"/>
      <c r="C212" s="247"/>
      <c r="D212" s="239" t="s">
        <v>241</v>
      </c>
      <c r="E212" s="248" t="s">
        <v>1</v>
      </c>
      <c r="F212" s="249" t="s">
        <v>1406</v>
      </c>
      <c r="G212" s="247"/>
      <c r="H212" s="250">
        <v>4.8600000000000003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241</v>
      </c>
      <c r="AU212" s="256" t="s">
        <v>84</v>
      </c>
      <c r="AV212" s="13" t="s">
        <v>84</v>
      </c>
      <c r="AW212" s="13" t="s">
        <v>31</v>
      </c>
      <c r="AX212" s="13" t="s">
        <v>82</v>
      </c>
      <c r="AY212" s="256" t="s">
        <v>152</v>
      </c>
    </row>
    <row r="213" s="2" customFormat="1" ht="24.15" customHeight="1">
      <c r="A213" s="38"/>
      <c r="B213" s="39"/>
      <c r="C213" s="226" t="s">
        <v>273</v>
      </c>
      <c r="D213" s="226" t="s">
        <v>154</v>
      </c>
      <c r="E213" s="227" t="s">
        <v>1407</v>
      </c>
      <c r="F213" s="228" t="s">
        <v>1408</v>
      </c>
      <c r="G213" s="229" t="s">
        <v>157</v>
      </c>
      <c r="H213" s="230">
        <v>10.35</v>
      </c>
      <c r="I213" s="231"/>
      <c r="J213" s="232">
        <f>ROUND(I213*H213,2)</f>
        <v>0</v>
      </c>
      <c r="K213" s="228" t="s">
        <v>158</v>
      </c>
      <c r="L213" s="44"/>
      <c r="M213" s="233" t="s">
        <v>1</v>
      </c>
      <c r="N213" s="234" t="s">
        <v>39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0.037999999999999999</v>
      </c>
      <c r="T213" s="236">
        <f>S213*H213</f>
        <v>0.39329999999999998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159</v>
      </c>
      <c r="AT213" s="237" t="s">
        <v>154</v>
      </c>
      <c r="AU213" s="237" t="s">
        <v>84</v>
      </c>
      <c r="AY213" s="17" t="s">
        <v>152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82</v>
      </c>
      <c r="BK213" s="238">
        <f>ROUND(I213*H213,2)</f>
        <v>0</v>
      </c>
      <c r="BL213" s="17" t="s">
        <v>159</v>
      </c>
      <c r="BM213" s="237" t="s">
        <v>1409</v>
      </c>
    </row>
    <row r="214" s="2" customFormat="1">
      <c r="A214" s="38"/>
      <c r="B214" s="39"/>
      <c r="C214" s="40"/>
      <c r="D214" s="239" t="s">
        <v>161</v>
      </c>
      <c r="E214" s="40"/>
      <c r="F214" s="240" t="s">
        <v>1410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161</v>
      </c>
      <c r="AU214" s="17" t="s">
        <v>84</v>
      </c>
    </row>
    <row r="215" s="2" customFormat="1">
      <c r="A215" s="38"/>
      <c r="B215" s="39"/>
      <c r="C215" s="40"/>
      <c r="D215" s="244" t="s">
        <v>163</v>
      </c>
      <c r="E215" s="40"/>
      <c r="F215" s="245" t="s">
        <v>1411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163</v>
      </c>
      <c r="AU215" s="17" t="s">
        <v>84</v>
      </c>
    </row>
    <row r="216" s="15" customFormat="1">
      <c r="A216" s="15"/>
      <c r="B216" s="273"/>
      <c r="C216" s="274"/>
      <c r="D216" s="239" t="s">
        <v>241</v>
      </c>
      <c r="E216" s="275" t="s">
        <v>1</v>
      </c>
      <c r="F216" s="276" t="s">
        <v>1020</v>
      </c>
      <c r="G216" s="274"/>
      <c r="H216" s="275" t="s">
        <v>1</v>
      </c>
      <c r="I216" s="277"/>
      <c r="J216" s="274"/>
      <c r="K216" s="274"/>
      <c r="L216" s="278"/>
      <c r="M216" s="279"/>
      <c r="N216" s="280"/>
      <c r="O216" s="280"/>
      <c r="P216" s="280"/>
      <c r="Q216" s="280"/>
      <c r="R216" s="280"/>
      <c r="S216" s="280"/>
      <c r="T216" s="28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2" t="s">
        <v>241</v>
      </c>
      <c r="AU216" s="282" t="s">
        <v>84</v>
      </c>
      <c r="AV216" s="15" t="s">
        <v>82</v>
      </c>
      <c r="AW216" s="15" t="s">
        <v>31</v>
      </c>
      <c r="AX216" s="15" t="s">
        <v>74</v>
      </c>
      <c r="AY216" s="282" t="s">
        <v>152</v>
      </c>
    </row>
    <row r="217" s="13" customFormat="1">
      <c r="A217" s="13"/>
      <c r="B217" s="246"/>
      <c r="C217" s="247"/>
      <c r="D217" s="239" t="s">
        <v>241</v>
      </c>
      <c r="E217" s="248" t="s">
        <v>1</v>
      </c>
      <c r="F217" s="249" t="s">
        <v>1412</v>
      </c>
      <c r="G217" s="247"/>
      <c r="H217" s="250">
        <v>6.75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241</v>
      </c>
      <c r="AU217" s="256" t="s">
        <v>84</v>
      </c>
      <c r="AV217" s="13" t="s">
        <v>84</v>
      </c>
      <c r="AW217" s="13" t="s">
        <v>31</v>
      </c>
      <c r="AX217" s="13" t="s">
        <v>74</v>
      </c>
      <c r="AY217" s="256" t="s">
        <v>152</v>
      </c>
    </row>
    <row r="218" s="13" customFormat="1">
      <c r="A218" s="13"/>
      <c r="B218" s="246"/>
      <c r="C218" s="247"/>
      <c r="D218" s="239" t="s">
        <v>241</v>
      </c>
      <c r="E218" s="248" t="s">
        <v>1</v>
      </c>
      <c r="F218" s="249" t="s">
        <v>629</v>
      </c>
      <c r="G218" s="247"/>
      <c r="H218" s="250">
        <v>3.6000000000000001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241</v>
      </c>
      <c r="AU218" s="256" t="s">
        <v>84</v>
      </c>
      <c r="AV218" s="13" t="s">
        <v>84</v>
      </c>
      <c r="AW218" s="13" t="s">
        <v>31</v>
      </c>
      <c r="AX218" s="13" t="s">
        <v>74</v>
      </c>
      <c r="AY218" s="256" t="s">
        <v>152</v>
      </c>
    </row>
    <row r="219" s="14" customFormat="1">
      <c r="A219" s="14"/>
      <c r="B219" s="257"/>
      <c r="C219" s="258"/>
      <c r="D219" s="239" t="s">
        <v>241</v>
      </c>
      <c r="E219" s="259" t="s">
        <v>1</v>
      </c>
      <c r="F219" s="260" t="s">
        <v>243</v>
      </c>
      <c r="G219" s="258"/>
      <c r="H219" s="261">
        <v>10.35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241</v>
      </c>
      <c r="AU219" s="267" t="s">
        <v>84</v>
      </c>
      <c r="AV219" s="14" t="s">
        <v>159</v>
      </c>
      <c r="AW219" s="14" t="s">
        <v>31</v>
      </c>
      <c r="AX219" s="14" t="s">
        <v>82</v>
      </c>
      <c r="AY219" s="267" t="s">
        <v>152</v>
      </c>
    </row>
    <row r="220" s="2" customFormat="1" ht="24.15" customHeight="1">
      <c r="A220" s="38"/>
      <c r="B220" s="39"/>
      <c r="C220" s="226" t="s">
        <v>279</v>
      </c>
      <c r="D220" s="226" t="s">
        <v>154</v>
      </c>
      <c r="E220" s="227" t="s">
        <v>1413</v>
      </c>
      <c r="F220" s="228" t="s">
        <v>1414</v>
      </c>
      <c r="G220" s="229" t="s">
        <v>157</v>
      </c>
      <c r="H220" s="230">
        <v>10.41</v>
      </c>
      <c r="I220" s="231"/>
      <c r="J220" s="232">
        <f>ROUND(I220*H220,2)</f>
        <v>0</v>
      </c>
      <c r="K220" s="228" t="s">
        <v>158</v>
      </c>
      <c r="L220" s="44"/>
      <c r="M220" s="233" t="s">
        <v>1</v>
      </c>
      <c r="N220" s="234" t="s">
        <v>39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0.034000000000000002</v>
      </c>
      <c r="T220" s="236">
        <f>S220*H220</f>
        <v>0.35394000000000003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159</v>
      </c>
      <c r="AT220" s="237" t="s">
        <v>154</v>
      </c>
      <c r="AU220" s="237" t="s">
        <v>84</v>
      </c>
      <c r="AY220" s="17" t="s">
        <v>152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82</v>
      </c>
      <c r="BK220" s="238">
        <f>ROUND(I220*H220,2)</f>
        <v>0</v>
      </c>
      <c r="BL220" s="17" t="s">
        <v>159</v>
      </c>
      <c r="BM220" s="237" t="s">
        <v>1415</v>
      </c>
    </row>
    <row r="221" s="2" customFormat="1">
      <c r="A221" s="38"/>
      <c r="B221" s="39"/>
      <c r="C221" s="40"/>
      <c r="D221" s="239" t="s">
        <v>161</v>
      </c>
      <c r="E221" s="40"/>
      <c r="F221" s="240" t="s">
        <v>1416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161</v>
      </c>
      <c r="AU221" s="17" t="s">
        <v>84</v>
      </c>
    </row>
    <row r="222" s="2" customFormat="1">
      <c r="A222" s="38"/>
      <c r="B222" s="39"/>
      <c r="C222" s="40"/>
      <c r="D222" s="244" t="s">
        <v>163</v>
      </c>
      <c r="E222" s="40"/>
      <c r="F222" s="245" t="s">
        <v>1417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163</v>
      </c>
      <c r="AU222" s="17" t="s">
        <v>84</v>
      </c>
    </row>
    <row r="223" s="15" customFormat="1">
      <c r="A223" s="15"/>
      <c r="B223" s="273"/>
      <c r="C223" s="274"/>
      <c r="D223" s="239" t="s">
        <v>241</v>
      </c>
      <c r="E223" s="275" t="s">
        <v>1</v>
      </c>
      <c r="F223" s="276" t="s">
        <v>1020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241</v>
      </c>
      <c r="AU223" s="282" t="s">
        <v>84</v>
      </c>
      <c r="AV223" s="15" t="s">
        <v>82</v>
      </c>
      <c r="AW223" s="15" t="s">
        <v>31</v>
      </c>
      <c r="AX223" s="15" t="s">
        <v>74</v>
      </c>
      <c r="AY223" s="282" t="s">
        <v>152</v>
      </c>
    </row>
    <row r="224" s="13" customFormat="1">
      <c r="A224" s="13"/>
      <c r="B224" s="246"/>
      <c r="C224" s="247"/>
      <c r="D224" s="239" t="s">
        <v>241</v>
      </c>
      <c r="E224" s="248" t="s">
        <v>1</v>
      </c>
      <c r="F224" s="249" t="s">
        <v>1418</v>
      </c>
      <c r="G224" s="247"/>
      <c r="H224" s="250">
        <v>8.0999999999999996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241</v>
      </c>
      <c r="AU224" s="256" t="s">
        <v>84</v>
      </c>
      <c r="AV224" s="13" t="s">
        <v>84</v>
      </c>
      <c r="AW224" s="13" t="s">
        <v>31</v>
      </c>
      <c r="AX224" s="13" t="s">
        <v>74</v>
      </c>
      <c r="AY224" s="256" t="s">
        <v>152</v>
      </c>
    </row>
    <row r="225" s="15" customFormat="1">
      <c r="A225" s="15"/>
      <c r="B225" s="273"/>
      <c r="C225" s="274"/>
      <c r="D225" s="239" t="s">
        <v>241</v>
      </c>
      <c r="E225" s="275" t="s">
        <v>1</v>
      </c>
      <c r="F225" s="276" t="s">
        <v>399</v>
      </c>
      <c r="G225" s="274"/>
      <c r="H225" s="275" t="s">
        <v>1</v>
      </c>
      <c r="I225" s="277"/>
      <c r="J225" s="274"/>
      <c r="K225" s="274"/>
      <c r="L225" s="278"/>
      <c r="M225" s="279"/>
      <c r="N225" s="280"/>
      <c r="O225" s="280"/>
      <c r="P225" s="280"/>
      <c r="Q225" s="280"/>
      <c r="R225" s="280"/>
      <c r="S225" s="280"/>
      <c r="T225" s="28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2" t="s">
        <v>241</v>
      </c>
      <c r="AU225" s="282" t="s">
        <v>84</v>
      </c>
      <c r="AV225" s="15" t="s">
        <v>82</v>
      </c>
      <c r="AW225" s="15" t="s">
        <v>31</v>
      </c>
      <c r="AX225" s="15" t="s">
        <v>74</v>
      </c>
      <c r="AY225" s="282" t="s">
        <v>152</v>
      </c>
    </row>
    <row r="226" s="13" customFormat="1">
      <c r="A226" s="13"/>
      <c r="B226" s="246"/>
      <c r="C226" s="247"/>
      <c r="D226" s="239" t="s">
        <v>241</v>
      </c>
      <c r="E226" s="248" t="s">
        <v>1</v>
      </c>
      <c r="F226" s="249" t="s">
        <v>1419</v>
      </c>
      <c r="G226" s="247"/>
      <c r="H226" s="250">
        <v>2.3100000000000001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241</v>
      </c>
      <c r="AU226" s="256" t="s">
        <v>84</v>
      </c>
      <c r="AV226" s="13" t="s">
        <v>84</v>
      </c>
      <c r="AW226" s="13" t="s">
        <v>31</v>
      </c>
      <c r="AX226" s="13" t="s">
        <v>74</v>
      </c>
      <c r="AY226" s="256" t="s">
        <v>152</v>
      </c>
    </row>
    <row r="227" s="14" customFormat="1">
      <c r="A227" s="14"/>
      <c r="B227" s="257"/>
      <c r="C227" s="258"/>
      <c r="D227" s="239" t="s">
        <v>241</v>
      </c>
      <c r="E227" s="259" t="s">
        <v>1</v>
      </c>
      <c r="F227" s="260" t="s">
        <v>243</v>
      </c>
      <c r="G227" s="258"/>
      <c r="H227" s="261">
        <v>10.41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241</v>
      </c>
      <c r="AU227" s="267" t="s">
        <v>84</v>
      </c>
      <c r="AV227" s="14" t="s">
        <v>159</v>
      </c>
      <c r="AW227" s="14" t="s">
        <v>31</v>
      </c>
      <c r="AX227" s="14" t="s">
        <v>82</v>
      </c>
      <c r="AY227" s="267" t="s">
        <v>152</v>
      </c>
    </row>
    <row r="228" s="12" customFormat="1" ht="22.8" customHeight="1">
      <c r="A228" s="12"/>
      <c r="B228" s="210"/>
      <c r="C228" s="211"/>
      <c r="D228" s="212" t="s">
        <v>73</v>
      </c>
      <c r="E228" s="224" t="s">
        <v>401</v>
      </c>
      <c r="F228" s="224" t="s">
        <v>402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SUM(P229:P243)</f>
        <v>0</v>
      </c>
      <c r="Q228" s="218"/>
      <c r="R228" s="219">
        <f>SUM(R229:R243)</f>
        <v>0</v>
      </c>
      <c r="S228" s="218"/>
      <c r="T228" s="220">
        <f>SUM(T229:T243)</f>
        <v>244.83099999999999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82</v>
      </c>
      <c r="AT228" s="222" t="s">
        <v>73</v>
      </c>
      <c r="AU228" s="222" t="s">
        <v>82</v>
      </c>
      <c r="AY228" s="221" t="s">
        <v>152</v>
      </c>
      <c r="BK228" s="223">
        <f>SUM(BK229:BK243)</f>
        <v>0</v>
      </c>
    </row>
    <row r="229" s="2" customFormat="1" ht="24.15" customHeight="1">
      <c r="A229" s="38"/>
      <c r="B229" s="39"/>
      <c r="C229" s="226" t="s">
        <v>353</v>
      </c>
      <c r="D229" s="226" t="s">
        <v>154</v>
      </c>
      <c r="E229" s="227" t="s">
        <v>216</v>
      </c>
      <c r="F229" s="228" t="s">
        <v>217</v>
      </c>
      <c r="G229" s="229" t="s">
        <v>173</v>
      </c>
      <c r="H229" s="230">
        <v>54</v>
      </c>
      <c r="I229" s="231"/>
      <c r="J229" s="232">
        <f>ROUND(I229*H229,2)</f>
        <v>0</v>
      </c>
      <c r="K229" s="228" t="s">
        <v>158</v>
      </c>
      <c r="L229" s="44"/>
      <c r="M229" s="233" t="s">
        <v>1</v>
      </c>
      <c r="N229" s="234" t="s">
        <v>39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0.039</v>
      </c>
      <c r="T229" s="236">
        <f>S229*H229</f>
        <v>2.1059999999999999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159</v>
      </c>
      <c r="AT229" s="237" t="s">
        <v>154</v>
      </c>
      <c r="AU229" s="237" t="s">
        <v>84</v>
      </c>
      <c r="AY229" s="17" t="s">
        <v>152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82</v>
      </c>
      <c r="BK229" s="238">
        <f>ROUND(I229*H229,2)</f>
        <v>0</v>
      </c>
      <c r="BL229" s="17" t="s">
        <v>159</v>
      </c>
      <c r="BM229" s="237" t="s">
        <v>1420</v>
      </c>
    </row>
    <row r="230" s="2" customFormat="1">
      <c r="A230" s="38"/>
      <c r="B230" s="39"/>
      <c r="C230" s="40"/>
      <c r="D230" s="239" t="s">
        <v>161</v>
      </c>
      <c r="E230" s="40"/>
      <c r="F230" s="240" t="s">
        <v>219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84</v>
      </c>
    </row>
    <row r="231" s="2" customFormat="1">
      <c r="A231" s="38"/>
      <c r="B231" s="39"/>
      <c r="C231" s="40"/>
      <c r="D231" s="244" t="s">
        <v>163</v>
      </c>
      <c r="E231" s="40"/>
      <c r="F231" s="245" t="s">
        <v>220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84</v>
      </c>
    </row>
    <row r="232" s="15" customFormat="1">
      <c r="A232" s="15"/>
      <c r="B232" s="273"/>
      <c r="C232" s="274"/>
      <c r="D232" s="239" t="s">
        <v>241</v>
      </c>
      <c r="E232" s="275" t="s">
        <v>1</v>
      </c>
      <c r="F232" s="276" t="s">
        <v>1125</v>
      </c>
      <c r="G232" s="274"/>
      <c r="H232" s="275" t="s">
        <v>1</v>
      </c>
      <c r="I232" s="277"/>
      <c r="J232" s="274"/>
      <c r="K232" s="274"/>
      <c r="L232" s="278"/>
      <c r="M232" s="279"/>
      <c r="N232" s="280"/>
      <c r="O232" s="280"/>
      <c r="P232" s="280"/>
      <c r="Q232" s="280"/>
      <c r="R232" s="280"/>
      <c r="S232" s="280"/>
      <c r="T232" s="28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2" t="s">
        <v>241</v>
      </c>
      <c r="AU232" s="282" t="s">
        <v>84</v>
      </c>
      <c r="AV232" s="15" t="s">
        <v>82</v>
      </c>
      <c r="AW232" s="15" t="s">
        <v>31</v>
      </c>
      <c r="AX232" s="15" t="s">
        <v>74</v>
      </c>
      <c r="AY232" s="282" t="s">
        <v>152</v>
      </c>
    </row>
    <row r="233" s="13" customFormat="1">
      <c r="A233" s="13"/>
      <c r="B233" s="246"/>
      <c r="C233" s="247"/>
      <c r="D233" s="239" t="s">
        <v>241</v>
      </c>
      <c r="E233" s="248" t="s">
        <v>1</v>
      </c>
      <c r="F233" s="249" t="s">
        <v>1421</v>
      </c>
      <c r="G233" s="247"/>
      <c r="H233" s="250">
        <v>30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241</v>
      </c>
      <c r="AU233" s="256" t="s">
        <v>84</v>
      </c>
      <c r="AV233" s="13" t="s">
        <v>84</v>
      </c>
      <c r="AW233" s="13" t="s">
        <v>31</v>
      </c>
      <c r="AX233" s="13" t="s">
        <v>74</v>
      </c>
      <c r="AY233" s="256" t="s">
        <v>152</v>
      </c>
    </row>
    <row r="234" s="13" customFormat="1">
      <c r="A234" s="13"/>
      <c r="B234" s="246"/>
      <c r="C234" s="247"/>
      <c r="D234" s="239" t="s">
        <v>241</v>
      </c>
      <c r="E234" s="248" t="s">
        <v>1</v>
      </c>
      <c r="F234" s="249" t="s">
        <v>1422</v>
      </c>
      <c r="G234" s="247"/>
      <c r="H234" s="250">
        <v>24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241</v>
      </c>
      <c r="AU234" s="256" t="s">
        <v>84</v>
      </c>
      <c r="AV234" s="13" t="s">
        <v>84</v>
      </c>
      <c r="AW234" s="13" t="s">
        <v>31</v>
      </c>
      <c r="AX234" s="13" t="s">
        <v>74</v>
      </c>
      <c r="AY234" s="256" t="s">
        <v>152</v>
      </c>
    </row>
    <row r="235" s="14" customFormat="1">
      <c r="A235" s="14"/>
      <c r="B235" s="257"/>
      <c r="C235" s="258"/>
      <c r="D235" s="239" t="s">
        <v>241</v>
      </c>
      <c r="E235" s="259" t="s">
        <v>1</v>
      </c>
      <c r="F235" s="260" t="s">
        <v>243</v>
      </c>
      <c r="G235" s="258"/>
      <c r="H235" s="261">
        <v>54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241</v>
      </c>
      <c r="AU235" s="267" t="s">
        <v>84</v>
      </c>
      <c r="AV235" s="14" t="s">
        <v>159</v>
      </c>
      <c r="AW235" s="14" t="s">
        <v>31</v>
      </c>
      <c r="AX235" s="14" t="s">
        <v>82</v>
      </c>
      <c r="AY235" s="267" t="s">
        <v>152</v>
      </c>
    </row>
    <row r="236" s="2" customFormat="1" ht="33" customHeight="1">
      <c r="A236" s="38"/>
      <c r="B236" s="39"/>
      <c r="C236" s="226" t="s">
        <v>888</v>
      </c>
      <c r="D236" s="226" t="s">
        <v>154</v>
      </c>
      <c r="E236" s="227" t="s">
        <v>1423</v>
      </c>
      <c r="F236" s="228" t="s">
        <v>1424</v>
      </c>
      <c r="G236" s="229" t="s">
        <v>173</v>
      </c>
      <c r="H236" s="230">
        <v>693.5</v>
      </c>
      <c r="I236" s="231"/>
      <c r="J236" s="232">
        <f>ROUND(I236*H236,2)</f>
        <v>0</v>
      </c>
      <c r="K236" s="228" t="s">
        <v>158</v>
      </c>
      <c r="L236" s="44"/>
      <c r="M236" s="233" t="s">
        <v>1</v>
      </c>
      <c r="N236" s="234" t="s">
        <v>39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0.34999999999999998</v>
      </c>
      <c r="T236" s="236">
        <f>S236*H236</f>
        <v>242.72499999999999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159</v>
      </c>
      <c r="AT236" s="237" t="s">
        <v>154</v>
      </c>
      <c r="AU236" s="237" t="s">
        <v>84</v>
      </c>
      <c r="AY236" s="17" t="s">
        <v>152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82</v>
      </c>
      <c r="BK236" s="238">
        <f>ROUND(I236*H236,2)</f>
        <v>0</v>
      </c>
      <c r="BL236" s="17" t="s">
        <v>159</v>
      </c>
      <c r="BM236" s="237" t="s">
        <v>1425</v>
      </c>
    </row>
    <row r="237" s="2" customFormat="1">
      <c r="A237" s="38"/>
      <c r="B237" s="39"/>
      <c r="C237" s="40"/>
      <c r="D237" s="239" t="s">
        <v>161</v>
      </c>
      <c r="E237" s="40"/>
      <c r="F237" s="240" t="s">
        <v>1426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161</v>
      </c>
      <c r="AU237" s="17" t="s">
        <v>84</v>
      </c>
    </row>
    <row r="238" s="2" customFormat="1">
      <c r="A238" s="38"/>
      <c r="B238" s="39"/>
      <c r="C238" s="40"/>
      <c r="D238" s="244" t="s">
        <v>163</v>
      </c>
      <c r="E238" s="40"/>
      <c r="F238" s="245" t="s">
        <v>1427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163</v>
      </c>
      <c r="AU238" s="17" t="s">
        <v>84</v>
      </c>
    </row>
    <row r="239" s="15" customFormat="1">
      <c r="A239" s="15"/>
      <c r="B239" s="273"/>
      <c r="C239" s="274"/>
      <c r="D239" s="239" t="s">
        <v>241</v>
      </c>
      <c r="E239" s="275" t="s">
        <v>1</v>
      </c>
      <c r="F239" s="276" t="s">
        <v>1019</v>
      </c>
      <c r="G239" s="274"/>
      <c r="H239" s="275" t="s">
        <v>1</v>
      </c>
      <c r="I239" s="277"/>
      <c r="J239" s="274"/>
      <c r="K239" s="274"/>
      <c r="L239" s="278"/>
      <c r="M239" s="279"/>
      <c r="N239" s="280"/>
      <c r="O239" s="280"/>
      <c r="P239" s="280"/>
      <c r="Q239" s="280"/>
      <c r="R239" s="280"/>
      <c r="S239" s="280"/>
      <c r="T239" s="28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2" t="s">
        <v>241</v>
      </c>
      <c r="AU239" s="282" t="s">
        <v>84</v>
      </c>
      <c r="AV239" s="15" t="s">
        <v>82</v>
      </c>
      <c r="AW239" s="15" t="s">
        <v>31</v>
      </c>
      <c r="AX239" s="15" t="s">
        <v>74</v>
      </c>
      <c r="AY239" s="282" t="s">
        <v>152</v>
      </c>
    </row>
    <row r="240" s="13" customFormat="1">
      <c r="A240" s="13"/>
      <c r="B240" s="246"/>
      <c r="C240" s="247"/>
      <c r="D240" s="239" t="s">
        <v>241</v>
      </c>
      <c r="E240" s="248" t="s">
        <v>1</v>
      </c>
      <c r="F240" s="249" t="s">
        <v>1428</v>
      </c>
      <c r="G240" s="247"/>
      <c r="H240" s="250">
        <v>620.5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241</v>
      </c>
      <c r="AU240" s="256" t="s">
        <v>84</v>
      </c>
      <c r="AV240" s="13" t="s">
        <v>84</v>
      </c>
      <c r="AW240" s="13" t="s">
        <v>31</v>
      </c>
      <c r="AX240" s="13" t="s">
        <v>74</v>
      </c>
      <c r="AY240" s="256" t="s">
        <v>152</v>
      </c>
    </row>
    <row r="241" s="15" customFormat="1">
      <c r="A241" s="15"/>
      <c r="B241" s="273"/>
      <c r="C241" s="274"/>
      <c r="D241" s="239" t="s">
        <v>241</v>
      </c>
      <c r="E241" s="275" t="s">
        <v>1</v>
      </c>
      <c r="F241" s="276" t="s">
        <v>1429</v>
      </c>
      <c r="G241" s="274"/>
      <c r="H241" s="275" t="s">
        <v>1</v>
      </c>
      <c r="I241" s="277"/>
      <c r="J241" s="274"/>
      <c r="K241" s="274"/>
      <c r="L241" s="278"/>
      <c r="M241" s="279"/>
      <c r="N241" s="280"/>
      <c r="O241" s="280"/>
      <c r="P241" s="280"/>
      <c r="Q241" s="280"/>
      <c r="R241" s="280"/>
      <c r="S241" s="280"/>
      <c r="T241" s="28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2" t="s">
        <v>241</v>
      </c>
      <c r="AU241" s="282" t="s">
        <v>84</v>
      </c>
      <c r="AV241" s="15" t="s">
        <v>82</v>
      </c>
      <c r="AW241" s="15" t="s">
        <v>31</v>
      </c>
      <c r="AX241" s="15" t="s">
        <v>74</v>
      </c>
      <c r="AY241" s="282" t="s">
        <v>152</v>
      </c>
    </row>
    <row r="242" s="13" customFormat="1">
      <c r="A242" s="13"/>
      <c r="B242" s="246"/>
      <c r="C242" s="247"/>
      <c r="D242" s="239" t="s">
        <v>241</v>
      </c>
      <c r="E242" s="248" t="s">
        <v>1</v>
      </c>
      <c r="F242" s="249" t="s">
        <v>1430</v>
      </c>
      <c r="G242" s="247"/>
      <c r="H242" s="250">
        <v>73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241</v>
      </c>
      <c r="AU242" s="256" t="s">
        <v>84</v>
      </c>
      <c r="AV242" s="13" t="s">
        <v>84</v>
      </c>
      <c r="AW242" s="13" t="s">
        <v>31</v>
      </c>
      <c r="AX242" s="13" t="s">
        <v>74</v>
      </c>
      <c r="AY242" s="256" t="s">
        <v>152</v>
      </c>
    </row>
    <row r="243" s="14" customFormat="1">
      <c r="A243" s="14"/>
      <c r="B243" s="257"/>
      <c r="C243" s="258"/>
      <c r="D243" s="239" t="s">
        <v>241</v>
      </c>
      <c r="E243" s="259" t="s">
        <v>1</v>
      </c>
      <c r="F243" s="260" t="s">
        <v>243</v>
      </c>
      <c r="G243" s="258"/>
      <c r="H243" s="261">
        <v>693.5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241</v>
      </c>
      <c r="AU243" s="267" t="s">
        <v>84</v>
      </c>
      <c r="AV243" s="14" t="s">
        <v>159</v>
      </c>
      <c r="AW243" s="14" t="s">
        <v>31</v>
      </c>
      <c r="AX243" s="14" t="s">
        <v>82</v>
      </c>
      <c r="AY243" s="267" t="s">
        <v>152</v>
      </c>
    </row>
    <row r="244" s="12" customFormat="1" ht="22.8" customHeight="1">
      <c r="A244" s="12"/>
      <c r="B244" s="210"/>
      <c r="C244" s="211"/>
      <c r="D244" s="212" t="s">
        <v>73</v>
      </c>
      <c r="E244" s="224" t="s">
        <v>227</v>
      </c>
      <c r="F244" s="224" t="s">
        <v>228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SUM(P245:P284)</f>
        <v>0</v>
      </c>
      <c r="Q244" s="218"/>
      <c r="R244" s="219">
        <f>SUM(R245:R284)</f>
        <v>0.0208945</v>
      </c>
      <c r="S244" s="218"/>
      <c r="T244" s="220">
        <f>SUM(T245:T284)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82</v>
      </c>
      <c r="AT244" s="222" t="s">
        <v>73</v>
      </c>
      <c r="AU244" s="222" t="s">
        <v>82</v>
      </c>
      <c r="AY244" s="221" t="s">
        <v>152</v>
      </c>
      <c r="BK244" s="223">
        <f>SUM(BK245:BK284)</f>
        <v>0</v>
      </c>
    </row>
    <row r="245" s="2" customFormat="1" ht="16.5" customHeight="1">
      <c r="A245" s="38"/>
      <c r="B245" s="39"/>
      <c r="C245" s="226" t="s">
        <v>746</v>
      </c>
      <c r="D245" s="226" t="s">
        <v>154</v>
      </c>
      <c r="E245" s="227" t="s">
        <v>411</v>
      </c>
      <c r="F245" s="228" t="s">
        <v>412</v>
      </c>
      <c r="G245" s="229" t="s">
        <v>232</v>
      </c>
      <c r="H245" s="230">
        <v>270.70800000000003</v>
      </c>
      <c r="I245" s="231"/>
      <c r="J245" s="232">
        <f>ROUND(I245*H245,2)</f>
        <v>0</v>
      </c>
      <c r="K245" s="228" t="s">
        <v>158</v>
      </c>
      <c r="L245" s="44"/>
      <c r="M245" s="233" t="s">
        <v>1</v>
      </c>
      <c r="N245" s="234" t="s">
        <v>39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159</v>
      </c>
      <c r="AT245" s="237" t="s">
        <v>154</v>
      </c>
      <c r="AU245" s="237" t="s">
        <v>84</v>
      </c>
      <c r="AY245" s="17" t="s">
        <v>152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82</v>
      </c>
      <c r="BK245" s="238">
        <f>ROUND(I245*H245,2)</f>
        <v>0</v>
      </c>
      <c r="BL245" s="17" t="s">
        <v>159</v>
      </c>
      <c r="BM245" s="237" t="s">
        <v>1431</v>
      </c>
    </row>
    <row r="246" s="2" customFormat="1">
      <c r="A246" s="38"/>
      <c r="B246" s="39"/>
      <c r="C246" s="40"/>
      <c r="D246" s="239" t="s">
        <v>161</v>
      </c>
      <c r="E246" s="40"/>
      <c r="F246" s="240" t="s">
        <v>414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161</v>
      </c>
      <c r="AU246" s="17" t="s">
        <v>84</v>
      </c>
    </row>
    <row r="247" s="2" customFormat="1">
      <c r="A247" s="38"/>
      <c r="B247" s="39"/>
      <c r="C247" s="40"/>
      <c r="D247" s="244" t="s">
        <v>163</v>
      </c>
      <c r="E247" s="40"/>
      <c r="F247" s="245" t="s">
        <v>415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163</v>
      </c>
      <c r="AU247" s="17" t="s">
        <v>84</v>
      </c>
    </row>
    <row r="248" s="2" customFormat="1" ht="24.15" customHeight="1">
      <c r="A248" s="38"/>
      <c r="B248" s="39"/>
      <c r="C248" s="226" t="s">
        <v>750</v>
      </c>
      <c r="D248" s="226" t="s">
        <v>154</v>
      </c>
      <c r="E248" s="227" t="s">
        <v>1047</v>
      </c>
      <c r="F248" s="228" t="s">
        <v>1048</v>
      </c>
      <c r="G248" s="229" t="s">
        <v>232</v>
      </c>
      <c r="H248" s="230">
        <v>3.7989999999999999</v>
      </c>
      <c r="I248" s="231"/>
      <c r="J248" s="232">
        <f>ROUND(I248*H248,2)</f>
        <v>0</v>
      </c>
      <c r="K248" s="228" t="s">
        <v>158</v>
      </c>
      <c r="L248" s="44"/>
      <c r="M248" s="233" t="s">
        <v>1</v>
      </c>
      <c r="N248" s="234" t="s">
        <v>39</v>
      </c>
      <c r="O248" s="91"/>
      <c r="P248" s="235">
        <f>O248*H248</f>
        <v>0</v>
      </c>
      <c r="Q248" s="235">
        <v>0.0054999999999999997</v>
      </c>
      <c r="R248" s="235">
        <f>Q248*H248</f>
        <v>0.0208945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159</v>
      </c>
      <c r="AT248" s="237" t="s">
        <v>154</v>
      </c>
      <c r="AU248" s="237" t="s">
        <v>84</v>
      </c>
      <c r="AY248" s="17" t="s">
        <v>152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82</v>
      </c>
      <c r="BK248" s="238">
        <f>ROUND(I248*H248,2)</f>
        <v>0</v>
      </c>
      <c r="BL248" s="17" t="s">
        <v>159</v>
      </c>
      <c r="BM248" s="237" t="s">
        <v>1432</v>
      </c>
    </row>
    <row r="249" s="2" customFormat="1">
      <c r="A249" s="38"/>
      <c r="B249" s="39"/>
      <c r="C249" s="40"/>
      <c r="D249" s="239" t="s">
        <v>161</v>
      </c>
      <c r="E249" s="40"/>
      <c r="F249" s="240" t="s">
        <v>1050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161</v>
      </c>
      <c r="AU249" s="17" t="s">
        <v>84</v>
      </c>
    </row>
    <row r="250" s="2" customFormat="1">
      <c r="A250" s="38"/>
      <c r="B250" s="39"/>
      <c r="C250" s="40"/>
      <c r="D250" s="244" t="s">
        <v>163</v>
      </c>
      <c r="E250" s="40"/>
      <c r="F250" s="245" t="s">
        <v>1051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163</v>
      </c>
      <c r="AU250" s="17" t="s">
        <v>84</v>
      </c>
    </row>
    <row r="251" s="13" customFormat="1">
      <c r="A251" s="13"/>
      <c r="B251" s="246"/>
      <c r="C251" s="247"/>
      <c r="D251" s="239" t="s">
        <v>241</v>
      </c>
      <c r="E251" s="248" t="s">
        <v>1</v>
      </c>
      <c r="F251" s="249" t="s">
        <v>1433</v>
      </c>
      <c r="G251" s="247"/>
      <c r="H251" s="250">
        <v>3.7989999999999999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241</v>
      </c>
      <c r="AU251" s="256" t="s">
        <v>84</v>
      </c>
      <c r="AV251" s="13" t="s">
        <v>84</v>
      </c>
      <c r="AW251" s="13" t="s">
        <v>31</v>
      </c>
      <c r="AX251" s="13" t="s">
        <v>82</v>
      </c>
      <c r="AY251" s="256" t="s">
        <v>152</v>
      </c>
    </row>
    <row r="252" s="2" customFormat="1" ht="24.15" customHeight="1">
      <c r="A252" s="38"/>
      <c r="B252" s="39"/>
      <c r="C252" s="226" t="s">
        <v>608</v>
      </c>
      <c r="D252" s="226" t="s">
        <v>154</v>
      </c>
      <c r="E252" s="227" t="s">
        <v>1053</v>
      </c>
      <c r="F252" s="228" t="s">
        <v>1054</v>
      </c>
      <c r="G252" s="229" t="s">
        <v>232</v>
      </c>
      <c r="H252" s="230">
        <v>270.70800000000003</v>
      </c>
      <c r="I252" s="231"/>
      <c r="J252" s="232">
        <f>ROUND(I252*H252,2)</f>
        <v>0</v>
      </c>
      <c r="K252" s="228" t="s">
        <v>158</v>
      </c>
      <c r="L252" s="44"/>
      <c r="M252" s="233" t="s">
        <v>1</v>
      </c>
      <c r="N252" s="234" t="s">
        <v>39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159</v>
      </c>
      <c r="AT252" s="237" t="s">
        <v>154</v>
      </c>
      <c r="AU252" s="237" t="s">
        <v>84</v>
      </c>
      <c r="AY252" s="17" t="s">
        <v>152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82</v>
      </c>
      <c r="BK252" s="238">
        <f>ROUND(I252*H252,2)</f>
        <v>0</v>
      </c>
      <c r="BL252" s="17" t="s">
        <v>159</v>
      </c>
      <c r="BM252" s="237" t="s">
        <v>1434</v>
      </c>
    </row>
    <row r="253" s="2" customFormat="1">
      <c r="A253" s="38"/>
      <c r="B253" s="39"/>
      <c r="C253" s="40"/>
      <c r="D253" s="239" t="s">
        <v>161</v>
      </c>
      <c r="E253" s="40"/>
      <c r="F253" s="240" t="s">
        <v>1056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161</v>
      </c>
      <c r="AU253" s="17" t="s">
        <v>84</v>
      </c>
    </row>
    <row r="254" s="2" customFormat="1">
      <c r="A254" s="38"/>
      <c r="B254" s="39"/>
      <c r="C254" s="40"/>
      <c r="D254" s="244" t="s">
        <v>163</v>
      </c>
      <c r="E254" s="40"/>
      <c r="F254" s="245" t="s">
        <v>1057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84</v>
      </c>
    </row>
    <row r="255" s="2" customFormat="1" ht="24.15" customHeight="1">
      <c r="A255" s="38"/>
      <c r="B255" s="39"/>
      <c r="C255" s="226" t="s">
        <v>653</v>
      </c>
      <c r="D255" s="226" t="s">
        <v>154</v>
      </c>
      <c r="E255" s="227" t="s">
        <v>926</v>
      </c>
      <c r="F255" s="228" t="s">
        <v>927</v>
      </c>
      <c r="G255" s="229" t="s">
        <v>232</v>
      </c>
      <c r="H255" s="230">
        <v>6767.6999999999998</v>
      </c>
      <c r="I255" s="231"/>
      <c r="J255" s="232">
        <f>ROUND(I255*H255,2)</f>
        <v>0</v>
      </c>
      <c r="K255" s="228" t="s">
        <v>158</v>
      </c>
      <c r="L255" s="44"/>
      <c r="M255" s="233" t="s">
        <v>1</v>
      </c>
      <c r="N255" s="234" t="s">
        <v>39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159</v>
      </c>
      <c r="AT255" s="237" t="s">
        <v>154</v>
      </c>
      <c r="AU255" s="237" t="s">
        <v>84</v>
      </c>
      <c r="AY255" s="17" t="s">
        <v>152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82</v>
      </c>
      <c r="BK255" s="238">
        <f>ROUND(I255*H255,2)</f>
        <v>0</v>
      </c>
      <c r="BL255" s="17" t="s">
        <v>159</v>
      </c>
      <c r="BM255" s="237" t="s">
        <v>1435</v>
      </c>
    </row>
    <row r="256" s="2" customFormat="1">
      <c r="A256" s="38"/>
      <c r="B256" s="39"/>
      <c r="C256" s="40"/>
      <c r="D256" s="239" t="s">
        <v>161</v>
      </c>
      <c r="E256" s="40"/>
      <c r="F256" s="240" t="s">
        <v>929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84</v>
      </c>
    </row>
    <row r="257" s="2" customFormat="1">
      <c r="A257" s="38"/>
      <c r="B257" s="39"/>
      <c r="C257" s="40"/>
      <c r="D257" s="244" t="s">
        <v>163</v>
      </c>
      <c r="E257" s="40"/>
      <c r="F257" s="245" t="s">
        <v>930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163</v>
      </c>
      <c r="AU257" s="17" t="s">
        <v>84</v>
      </c>
    </row>
    <row r="258" s="13" customFormat="1">
      <c r="A258" s="13"/>
      <c r="B258" s="246"/>
      <c r="C258" s="247"/>
      <c r="D258" s="239" t="s">
        <v>241</v>
      </c>
      <c r="E258" s="248" t="s">
        <v>1</v>
      </c>
      <c r="F258" s="249" t="s">
        <v>1436</v>
      </c>
      <c r="G258" s="247"/>
      <c r="H258" s="250">
        <v>6767.6999999999998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241</v>
      </c>
      <c r="AU258" s="256" t="s">
        <v>84</v>
      </c>
      <c r="AV258" s="13" t="s">
        <v>84</v>
      </c>
      <c r="AW258" s="13" t="s">
        <v>31</v>
      </c>
      <c r="AX258" s="13" t="s">
        <v>82</v>
      </c>
      <c r="AY258" s="256" t="s">
        <v>152</v>
      </c>
    </row>
    <row r="259" s="2" customFormat="1" ht="33" customHeight="1">
      <c r="A259" s="38"/>
      <c r="B259" s="39"/>
      <c r="C259" s="226" t="s">
        <v>669</v>
      </c>
      <c r="D259" s="226" t="s">
        <v>154</v>
      </c>
      <c r="E259" s="227" t="s">
        <v>427</v>
      </c>
      <c r="F259" s="228" t="s">
        <v>428</v>
      </c>
      <c r="G259" s="229" t="s">
        <v>232</v>
      </c>
      <c r="H259" s="230">
        <v>250.47200000000001</v>
      </c>
      <c r="I259" s="231"/>
      <c r="J259" s="232">
        <f>ROUND(I259*H259,2)</f>
        <v>0</v>
      </c>
      <c r="K259" s="228" t="s">
        <v>158</v>
      </c>
      <c r="L259" s="44"/>
      <c r="M259" s="233" t="s">
        <v>1</v>
      </c>
      <c r="N259" s="234" t="s">
        <v>39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159</v>
      </c>
      <c r="AT259" s="237" t="s">
        <v>154</v>
      </c>
      <c r="AU259" s="237" t="s">
        <v>84</v>
      </c>
      <c r="AY259" s="17" t="s">
        <v>152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82</v>
      </c>
      <c r="BK259" s="238">
        <f>ROUND(I259*H259,2)</f>
        <v>0</v>
      </c>
      <c r="BL259" s="17" t="s">
        <v>159</v>
      </c>
      <c r="BM259" s="237" t="s">
        <v>1437</v>
      </c>
    </row>
    <row r="260" s="2" customFormat="1">
      <c r="A260" s="38"/>
      <c r="B260" s="39"/>
      <c r="C260" s="40"/>
      <c r="D260" s="239" t="s">
        <v>161</v>
      </c>
      <c r="E260" s="40"/>
      <c r="F260" s="240" t="s">
        <v>430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161</v>
      </c>
      <c r="AU260" s="17" t="s">
        <v>84</v>
      </c>
    </row>
    <row r="261" s="2" customFormat="1">
      <c r="A261" s="38"/>
      <c r="B261" s="39"/>
      <c r="C261" s="40"/>
      <c r="D261" s="244" t="s">
        <v>163</v>
      </c>
      <c r="E261" s="40"/>
      <c r="F261" s="245" t="s">
        <v>431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163</v>
      </c>
      <c r="AU261" s="17" t="s">
        <v>84</v>
      </c>
    </row>
    <row r="262" s="13" customFormat="1">
      <c r="A262" s="13"/>
      <c r="B262" s="246"/>
      <c r="C262" s="247"/>
      <c r="D262" s="239" t="s">
        <v>241</v>
      </c>
      <c r="E262" s="248" t="s">
        <v>1</v>
      </c>
      <c r="F262" s="249" t="s">
        <v>1438</v>
      </c>
      <c r="G262" s="247"/>
      <c r="H262" s="250">
        <v>250.47200000000001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241</v>
      </c>
      <c r="AU262" s="256" t="s">
        <v>84</v>
      </c>
      <c r="AV262" s="13" t="s">
        <v>84</v>
      </c>
      <c r="AW262" s="13" t="s">
        <v>31</v>
      </c>
      <c r="AX262" s="13" t="s">
        <v>82</v>
      </c>
      <c r="AY262" s="256" t="s">
        <v>152</v>
      </c>
    </row>
    <row r="263" s="2" customFormat="1" ht="24.15" customHeight="1">
      <c r="A263" s="38"/>
      <c r="B263" s="39"/>
      <c r="C263" s="226" t="s">
        <v>650</v>
      </c>
      <c r="D263" s="226" t="s">
        <v>154</v>
      </c>
      <c r="E263" s="227" t="s">
        <v>1082</v>
      </c>
      <c r="F263" s="228" t="s">
        <v>1083</v>
      </c>
      <c r="G263" s="229" t="s">
        <v>232</v>
      </c>
      <c r="H263" s="230">
        <v>30</v>
      </c>
      <c r="I263" s="231"/>
      <c r="J263" s="232">
        <f>ROUND(I263*H263,2)</f>
        <v>0</v>
      </c>
      <c r="K263" s="228" t="s">
        <v>158</v>
      </c>
      <c r="L263" s="44"/>
      <c r="M263" s="233" t="s">
        <v>1</v>
      </c>
      <c r="N263" s="234" t="s">
        <v>39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159</v>
      </c>
      <c r="AT263" s="237" t="s">
        <v>154</v>
      </c>
      <c r="AU263" s="237" t="s">
        <v>84</v>
      </c>
      <c r="AY263" s="17" t="s">
        <v>152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82</v>
      </c>
      <c r="BK263" s="238">
        <f>ROUND(I263*H263,2)</f>
        <v>0</v>
      </c>
      <c r="BL263" s="17" t="s">
        <v>159</v>
      </c>
      <c r="BM263" s="237" t="s">
        <v>1439</v>
      </c>
    </row>
    <row r="264" s="2" customFormat="1">
      <c r="A264" s="38"/>
      <c r="B264" s="39"/>
      <c r="C264" s="40"/>
      <c r="D264" s="239" t="s">
        <v>161</v>
      </c>
      <c r="E264" s="40"/>
      <c r="F264" s="240" t="s">
        <v>1085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161</v>
      </c>
      <c r="AU264" s="17" t="s">
        <v>84</v>
      </c>
    </row>
    <row r="265" s="2" customFormat="1">
      <c r="A265" s="38"/>
      <c r="B265" s="39"/>
      <c r="C265" s="40"/>
      <c r="D265" s="244" t="s">
        <v>163</v>
      </c>
      <c r="E265" s="40"/>
      <c r="F265" s="245" t="s">
        <v>1086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84</v>
      </c>
    </row>
    <row r="266" s="15" customFormat="1">
      <c r="A266" s="15"/>
      <c r="B266" s="273"/>
      <c r="C266" s="274"/>
      <c r="D266" s="239" t="s">
        <v>241</v>
      </c>
      <c r="E266" s="275" t="s">
        <v>1</v>
      </c>
      <c r="F266" s="276" t="s">
        <v>1440</v>
      </c>
      <c r="G266" s="274"/>
      <c r="H266" s="275" t="s">
        <v>1</v>
      </c>
      <c r="I266" s="277"/>
      <c r="J266" s="274"/>
      <c r="K266" s="274"/>
      <c r="L266" s="278"/>
      <c r="M266" s="279"/>
      <c r="N266" s="280"/>
      <c r="O266" s="280"/>
      <c r="P266" s="280"/>
      <c r="Q266" s="280"/>
      <c r="R266" s="280"/>
      <c r="S266" s="280"/>
      <c r="T266" s="28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2" t="s">
        <v>241</v>
      </c>
      <c r="AU266" s="282" t="s">
        <v>84</v>
      </c>
      <c r="AV266" s="15" t="s">
        <v>82</v>
      </c>
      <c r="AW266" s="15" t="s">
        <v>31</v>
      </c>
      <c r="AX266" s="15" t="s">
        <v>74</v>
      </c>
      <c r="AY266" s="282" t="s">
        <v>152</v>
      </c>
    </row>
    <row r="267" s="13" customFormat="1">
      <c r="A267" s="13"/>
      <c r="B267" s="246"/>
      <c r="C267" s="247"/>
      <c r="D267" s="239" t="s">
        <v>241</v>
      </c>
      <c r="E267" s="248" t="s">
        <v>1</v>
      </c>
      <c r="F267" s="249" t="s">
        <v>1441</v>
      </c>
      <c r="G267" s="247"/>
      <c r="H267" s="250">
        <v>30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241</v>
      </c>
      <c r="AU267" s="256" t="s">
        <v>84</v>
      </c>
      <c r="AV267" s="13" t="s">
        <v>84</v>
      </c>
      <c r="AW267" s="13" t="s">
        <v>31</v>
      </c>
      <c r="AX267" s="13" t="s">
        <v>82</v>
      </c>
      <c r="AY267" s="256" t="s">
        <v>152</v>
      </c>
    </row>
    <row r="268" s="2" customFormat="1" ht="33" customHeight="1">
      <c r="A268" s="38"/>
      <c r="B268" s="39"/>
      <c r="C268" s="226" t="s">
        <v>656</v>
      </c>
      <c r="D268" s="226" t="s">
        <v>154</v>
      </c>
      <c r="E268" s="227" t="s">
        <v>433</v>
      </c>
      <c r="F268" s="228" t="s">
        <v>434</v>
      </c>
      <c r="G268" s="229" t="s">
        <v>232</v>
      </c>
      <c r="H268" s="230">
        <v>0.29099999999999998</v>
      </c>
      <c r="I268" s="231"/>
      <c r="J268" s="232">
        <f>ROUND(I268*H268,2)</f>
        <v>0</v>
      </c>
      <c r="K268" s="228" t="s">
        <v>158</v>
      </c>
      <c r="L268" s="44"/>
      <c r="M268" s="233" t="s">
        <v>1</v>
      </c>
      <c r="N268" s="234" t="s">
        <v>39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159</v>
      </c>
      <c r="AT268" s="237" t="s">
        <v>154</v>
      </c>
      <c r="AU268" s="237" t="s">
        <v>84</v>
      </c>
      <c r="AY268" s="17" t="s">
        <v>152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82</v>
      </c>
      <c r="BK268" s="238">
        <f>ROUND(I268*H268,2)</f>
        <v>0</v>
      </c>
      <c r="BL268" s="17" t="s">
        <v>159</v>
      </c>
      <c r="BM268" s="237" t="s">
        <v>1442</v>
      </c>
    </row>
    <row r="269" s="2" customFormat="1">
      <c r="A269" s="38"/>
      <c r="B269" s="39"/>
      <c r="C269" s="40"/>
      <c r="D269" s="239" t="s">
        <v>161</v>
      </c>
      <c r="E269" s="40"/>
      <c r="F269" s="240" t="s">
        <v>436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161</v>
      </c>
      <c r="AU269" s="17" t="s">
        <v>84</v>
      </c>
    </row>
    <row r="270" s="2" customFormat="1">
      <c r="A270" s="38"/>
      <c r="B270" s="39"/>
      <c r="C270" s="40"/>
      <c r="D270" s="244" t="s">
        <v>163</v>
      </c>
      <c r="E270" s="40"/>
      <c r="F270" s="245" t="s">
        <v>437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84</v>
      </c>
    </row>
    <row r="271" s="13" customFormat="1">
      <c r="A271" s="13"/>
      <c r="B271" s="246"/>
      <c r="C271" s="247"/>
      <c r="D271" s="239" t="s">
        <v>241</v>
      </c>
      <c r="E271" s="248" t="s">
        <v>1</v>
      </c>
      <c r="F271" s="249" t="s">
        <v>1443</v>
      </c>
      <c r="G271" s="247"/>
      <c r="H271" s="250">
        <v>0.29099999999999998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241</v>
      </c>
      <c r="AU271" s="256" t="s">
        <v>84</v>
      </c>
      <c r="AV271" s="13" t="s">
        <v>84</v>
      </c>
      <c r="AW271" s="13" t="s">
        <v>31</v>
      </c>
      <c r="AX271" s="13" t="s">
        <v>82</v>
      </c>
      <c r="AY271" s="256" t="s">
        <v>152</v>
      </c>
    </row>
    <row r="272" s="2" customFormat="1" ht="33" customHeight="1">
      <c r="A272" s="38"/>
      <c r="B272" s="39"/>
      <c r="C272" s="226" t="s">
        <v>672</v>
      </c>
      <c r="D272" s="226" t="s">
        <v>154</v>
      </c>
      <c r="E272" s="227" t="s">
        <v>256</v>
      </c>
      <c r="F272" s="228" t="s">
        <v>257</v>
      </c>
      <c r="G272" s="229" t="s">
        <v>232</v>
      </c>
      <c r="H272" s="230">
        <v>14.930999999999999</v>
      </c>
      <c r="I272" s="231"/>
      <c r="J272" s="232">
        <f>ROUND(I272*H272,2)</f>
        <v>0</v>
      </c>
      <c r="K272" s="228" t="s">
        <v>158</v>
      </c>
      <c r="L272" s="44"/>
      <c r="M272" s="233" t="s">
        <v>1</v>
      </c>
      <c r="N272" s="234" t="s">
        <v>39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159</v>
      </c>
      <c r="AT272" s="237" t="s">
        <v>154</v>
      </c>
      <c r="AU272" s="237" t="s">
        <v>84</v>
      </c>
      <c r="AY272" s="17" t="s">
        <v>152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82</v>
      </c>
      <c r="BK272" s="238">
        <f>ROUND(I272*H272,2)</f>
        <v>0</v>
      </c>
      <c r="BL272" s="17" t="s">
        <v>159</v>
      </c>
      <c r="BM272" s="237" t="s">
        <v>1444</v>
      </c>
    </row>
    <row r="273" s="2" customFormat="1">
      <c r="A273" s="38"/>
      <c r="B273" s="39"/>
      <c r="C273" s="40"/>
      <c r="D273" s="239" t="s">
        <v>161</v>
      </c>
      <c r="E273" s="40"/>
      <c r="F273" s="240" t="s">
        <v>259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161</v>
      </c>
      <c r="AU273" s="17" t="s">
        <v>84</v>
      </c>
    </row>
    <row r="274" s="2" customFormat="1">
      <c r="A274" s="38"/>
      <c r="B274" s="39"/>
      <c r="C274" s="40"/>
      <c r="D274" s="244" t="s">
        <v>163</v>
      </c>
      <c r="E274" s="40"/>
      <c r="F274" s="245" t="s">
        <v>260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163</v>
      </c>
      <c r="AU274" s="17" t="s">
        <v>84</v>
      </c>
    </row>
    <row r="275" s="13" customFormat="1">
      <c r="A275" s="13"/>
      <c r="B275" s="246"/>
      <c r="C275" s="247"/>
      <c r="D275" s="239" t="s">
        <v>241</v>
      </c>
      <c r="E275" s="248" t="s">
        <v>1</v>
      </c>
      <c r="F275" s="249" t="s">
        <v>1445</v>
      </c>
      <c r="G275" s="247"/>
      <c r="H275" s="250">
        <v>14.930999999999999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241</v>
      </c>
      <c r="AU275" s="256" t="s">
        <v>84</v>
      </c>
      <c r="AV275" s="13" t="s">
        <v>84</v>
      </c>
      <c r="AW275" s="13" t="s">
        <v>31</v>
      </c>
      <c r="AX275" s="13" t="s">
        <v>82</v>
      </c>
      <c r="AY275" s="256" t="s">
        <v>152</v>
      </c>
    </row>
    <row r="276" s="2" customFormat="1" ht="33" customHeight="1">
      <c r="A276" s="38"/>
      <c r="B276" s="39"/>
      <c r="C276" s="226" t="s">
        <v>675</v>
      </c>
      <c r="D276" s="226" t="s">
        <v>154</v>
      </c>
      <c r="E276" s="227" t="s">
        <v>262</v>
      </c>
      <c r="F276" s="228" t="s">
        <v>263</v>
      </c>
      <c r="G276" s="229" t="s">
        <v>232</v>
      </c>
      <c r="H276" s="230">
        <v>0.47799999999999998</v>
      </c>
      <c r="I276" s="231"/>
      <c r="J276" s="232">
        <f>ROUND(I276*H276,2)</f>
        <v>0</v>
      </c>
      <c r="K276" s="228" t="s">
        <v>158</v>
      </c>
      <c r="L276" s="44"/>
      <c r="M276" s="233" t="s">
        <v>1</v>
      </c>
      <c r="N276" s="234" t="s">
        <v>39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159</v>
      </c>
      <c r="AT276" s="237" t="s">
        <v>154</v>
      </c>
      <c r="AU276" s="237" t="s">
        <v>84</v>
      </c>
      <c r="AY276" s="17" t="s">
        <v>152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82</v>
      </c>
      <c r="BK276" s="238">
        <f>ROUND(I276*H276,2)</f>
        <v>0</v>
      </c>
      <c r="BL276" s="17" t="s">
        <v>159</v>
      </c>
      <c r="BM276" s="237" t="s">
        <v>1446</v>
      </c>
    </row>
    <row r="277" s="2" customFormat="1">
      <c r="A277" s="38"/>
      <c r="B277" s="39"/>
      <c r="C277" s="40"/>
      <c r="D277" s="239" t="s">
        <v>161</v>
      </c>
      <c r="E277" s="40"/>
      <c r="F277" s="240" t="s">
        <v>265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161</v>
      </c>
      <c r="AU277" s="17" t="s">
        <v>84</v>
      </c>
    </row>
    <row r="278" s="2" customFormat="1">
      <c r="A278" s="38"/>
      <c r="B278" s="39"/>
      <c r="C278" s="40"/>
      <c r="D278" s="244" t="s">
        <v>163</v>
      </c>
      <c r="E278" s="40"/>
      <c r="F278" s="245" t="s">
        <v>266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163</v>
      </c>
      <c r="AU278" s="17" t="s">
        <v>84</v>
      </c>
    </row>
    <row r="279" s="13" customFormat="1">
      <c r="A279" s="13"/>
      <c r="B279" s="246"/>
      <c r="C279" s="247"/>
      <c r="D279" s="239" t="s">
        <v>241</v>
      </c>
      <c r="E279" s="248" t="s">
        <v>1</v>
      </c>
      <c r="F279" s="249" t="s">
        <v>1447</v>
      </c>
      <c r="G279" s="247"/>
      <c r="H279" s="250">
        <v>0.47799999999999998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241</v>
      </c>
      <c r="AU279" s="256" t="s">
        <v>84</v>
      </c>
      <c r="AV279" s="13" t="s">
        <v>84</v>
      </c>
      <c r="AW279" s="13" t="s">
        <v>31</v>
      </c>
      <c r="AX279" s="13" t="s">
        <v>82</v>
      </c>
      <c r="AY279" s="256" t="s">
        <v>152</v>
      </c>
    </row>
    <row r="280" s="2" customFormat="1" ht="37.8" customHeight="1">
      <c r="A280" s="38"/>
      <c r="B280" s="39"/>
      <c r="C280" s="226" t="s">
        <v>648</v>
      </c>
      <c r="D280" s="226" t="s">
        <v>154</v>
      </c>
      <c r="E280" s="227" t="s">
        <v>268</v>
      </c>
      <c r="F280" s="228" t="s">
        <v>269</v>
      </c>
      <c r="G280" s="229" t="s">
        <v>232</v>
      </c>
      <c r="H280" s="230">
        <v>3.7989999999999999</v>
      </c>
      <c r="I280" s="231"/>
      <c r="J280" s="232">
        <f>ROUND(I280*H280,2)</f>
        <v>0</v>
      </c>
      <c r="K280" s="228" t="s">
        <v>158</v>
      </c>
      <c r="L280" s="44"/>
      <c r="M280" s="233" t="s">
        <v>1</v>
      </c>
      <c r="N280" s="234" t="s">
        <v>39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159</v>
      </c>
      <c r="AT280" s="237" t="s">
        <v>154</v>
      </c>
      <c r="AU280" s="237" t="s">
        <v>84</v>
      </c>
      <c r="AY280" s="17" t="s">
        <v>152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82</v>
      </c>
      <c r="BK280" s="238">
        <f>ROUND(I280*H280,2)</f>
        <v>0</v>
      </c>
      <c r="BL280" s="17" t="s">
        <v>159</v>
      </c>
      <c r="BM280" s="237" t="s">
        <v>1448</v>
      </c>
    </row>
    <row r="281" s="2" customFormat="1">
      <c r="A281" s="38"/>
      <c r="B281" s="39"/>
      <c r="C281" s="40"/>
      <c r="D281" s="239" t="s">
        <v>161</v>
      </c>
      <c r="E281" s="40"/>
      <c r="F281" s="240" t="s">
        <v>271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161</v>
      </c>
      <c r="AU281" s="17" t="s">
        <v>84</v>
      </c>
    </row>
    <row r="282" s="2" customFormat="1">
      <c r="A282" s="38"/>
      <c r="B282" s="39"/>
      <c r="C282" s="40"/>
      <c r="D282" s="244" t="s">
        <v>163</v>
      </c>
      <c r="E282" s="40"/>
      <c r="F282" s="245" t="s">
        <v>272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163</v>
      </c>
      <c r="AU282" s="17" t="s">
        <v>84</v>
      </c>
    </row>
    <row r="283" s="13" customFormat="1">
      <c r="A283" s="13"/>
      <c r="B283" s="246"/>
      <c r="C283" s="247"/>
      <c r="D283" s="239" t="s">
        <v>241</v>
      </c>
      <c r="E283" s="248" t="s">
        <v>1</v>
      </c>
      <c r="F283" s="249" t="s">
        <v>1433</v>
      </c>
      <c r="G283" s="247"/>
      <c r="H283" s="250">
        <v>3.7989999999999999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241</v>
      </c>
      <c r="AU283" s="256" t="s">
        <v>84</v>
      </c>
      <c r="AV283" s="13" t="s">
        <v>84</v>
      </c>
      <c r="AW283" s="13" t="s">
        <v>31</v>
      </c>
      <c r="AX283" s="13" t="s">
        <v>74</v>
      </c>
      <c r="AY283" s="256" t="s">
        <v>152</v>
      </c>
    </row>
    <row r="284" s="14" customFormat="1">
      <c r="A284" s="14"/>
      <c r="B284" s="257"/>
      <c r="C284" s="258"/>
      <c r="D284" s="239" t="s">
        <v>241</v>
      </c>
      <c r="E284" s="259" t="s">
        <v>1</v>
      </c>
      <c r="F284" s="260" t="s">
        <v>243</v>
      </c>
      <c r="G284" s="258"/>
      <c r="H284" s="261">
        <v>3.7989999999999999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241</v>
      </c>
      <c r="AU284" s="267" t="s">
        <v>84</v>
      </c>
      <c r="AV284" s="14" t="s">
        <v>159</v>
      </c>
      <c r="AW284" s="14" t="s">
        <v>4</v>
      </c>
      <c r="AX284" s="14" t="s">
        <v>82</v>
      </c>
      <c r="AY284" s="267" t="s">
        <v>152</v>
      </c>
    </row>
    <row r="285" s="12" customFormat="1" ht="25.92" customHeight="1">
      <c r="A285" s="12"/>
      <c r="B285" s="210"/>
      <c r="C285" s="211"/>
      <c r="D285" s="212" t="s">
        <v>73</v>
      </c>
      <c r="E285" s="213" t="s">
        <v>285</v>
      </c>
      <c r="F285" s="213" t="s">
        <v>286</v>
      </c>
      <c r="G285" s="211"/>
      <c r="H285" s="211"/>
      <c r="I285" s="214"/>
      <c r="J285" s="215">
        <f>BK285</f>
        <v>0</v>
      </c>
      <c r="K285" s="211"/>
      <c r="L285" s="216"/>
      <c r="M285" s="217"/>
      <c r="N285" s="218"/>
      <c r="O285" s="218"/>
      <c r="P285" s="219">
        <f>P286+P297+P304+P339+P379+P401+P407+P413</f>
        <v>0</v>
      </c>
      <c r="Q285" s="218"/>
      <c r="R285" s="219">
        <f>R286+R297+R304+R339+R379+R401+R407+R413</f>
        <v>0.042403200000000002</v>
      </c>
      <c r="S285" s="218"/>
      <c r="T285" s="220">
        <f>T286+T297+T304+T339+T379+T401+T407+T413</f>
        <v>17.383398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84</v>
      </c>
      <c r="AT285" s="222" t="s">
        <v>73</v>
      </c>
      <c r="AU285" s="222" t="s">
        <v>74</v>
      </c>
      <c r="AY285" s="221" t="s">
        <v>152</v>
      </c>
      <c r="BK285" s="223">
        <f>BK286+BK297+BK304+BK339+BK379+BK401+BK407+BK413</f>
        <v>0</v>
      </c>
    </row>
    <row r="286" s="12" customFormat="1" ht="22.8" customHeight="1">
      <c r="A286" s="12"/>
      <c r="B286" s="210"/>
      <c r="C286" s="211"/>
      <c r="D286" s="212" t="s">
        <v>73</v>
      </c>
      <c r="E286" s="224" t="s">
        <v>680</v>
      </c>
      <c r="F286" s="224" t="s">
        <v>681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SUM(P287:P296)</f>
        <v>0</v>
      </c>
      <c r="Q286" s="218"/>
      <c r="R286" s="219">
        <f>SUM(R287:R296)</f>
        <v>0</v>
      </c>
      <c r="S286" s="218"/>
      <c r="T286" s="220">
        <f>SUM(T287:T296)</f>
        <v>0.15334999999999999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84</v>
      </c>
      <c r="AT286" s="222" t="s">
        <v>73</v>
      </c>
      <c r="AU286" s="222" t="s">
        <v>82</v>
      </c>
      <c r="AY286" s="221" t="s">
        <v>152</v>
      </c>
      <c r="BK286" s="223">
        <f>SUM(BK287:BK296)</f>
        <v>0</v>
      </c>
    </row>
    <row r="287" s="2" customFormat="1" ht="16.5" customHeight="1">
      <c r="A287" s="38"/>
      <c r="B287" s="39"/>
      <c r="C287" s="226" t="s">
        <v>325</v>
      </c>
      <c r="D287" s="226" t="s">
        <v>154</v>
      </c>
      <c r="E287" s="227" t="s">
        <v>682</v>
      </c>
      <c r="F287" s="228" t="s">
        <v>683</v>
      </c>
      <c r="G287" s="229" t="s">
        <v>684</v>
      </c>
      <c r="H287" s="230">
        <v>1</v>
      </c>
      <c r="I287" s="231"/>
      <c r="J287" s="232">
        <f>ROUND(I287*H287,2)</f>
        <v>0</v>
      </c>
      <c r="K287" s="228" t="s">
        <v>158</v>
      </c>
      <c r="L287" s="44"/>
      <c r="M287" s="233" t="s">
        <v>1</v>
      </c>
      <c r="N287" s="234" t="s">
        <v>39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0.01933</v>
      </c>
      <c r="T287" s="236">
        <f>S287*H287</f>
        <v>0.01933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261</v>
      </c>
      <c r="AT287" s="237" t="s">
        <v>154</v>
      </c>
      <c r="AU287" s="237" t="s">
        <v>84</v>
      </c>
      <c r="AY287" s="17" t="s">
        <v>152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82</v>
      </c>
      <c r="BK287" s="238">
        <f>ROUND(I287*H287,2)</f>
        <v>0</v>
      </c>
      <c r="BL287" s="17" t="s">
        <v>261</v>
      </c>
      <c r="BM287" s="237" t="s">
        <v>1449</v>
      </c>
    </row>
    <row r="288" s="2" customFormat="1">
      <c r="A288" s="38"/>
      <c r="B288" s="39"/>
      <c r="C288" s="40"/>
      <c r="D288" s="239" t="s">
        <v>161</v>
      </c>
      <c r="E288" s="40"/>
      <c r="F288" s="240" t="s">
        <v>686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161</v>
      </c>
      <c r="AU288" s="17" t="s">
        <v>84</v>
      </c>
    </row>
    <row r="289" s="2" customFormat="1">
      <c r="A289" s="38"/>
      <c r="B289" s="39"/>
      <c r="C289" s="40"/>
      <c r="D289" s="244" t="s">
        <v>163</v>
      </c>
      <c r="E289" s="40"/>
      <c r="F289" s="245" t="s">
        <v>687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163</v>
      </c>
      <c r="AU289" s="17" t="s">
        <v>84</v>
      </c>
    </row>
    <row r="290" s="13" customFormat="1">
      <c r="A290" s="13"/>
      <c r="B290" s="246"/>
      <c r="C290" s="247"/>
      <c r="D290" s="239" t="s">
        <v>241</v>
      </c>
      <c r="E290" s="248" t="s">
        <v>1</v>
      </c>
      <c r="F290" s="249" t="s">
        <v>82</v>
      </c>
      <c r="G290" s="247"/>
      <c r="H290" s="250">
        <v>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241</v>
      </c>
      <c r="AU290" s="256" t="s">
        <v>84</v>
      </c>
      <c r="AV290" s="13" t="s">
        <v>84</v>
      </c>
      <c r="AW290" s="13" t="s">
        <v>31</v>
      </c>
      <c r="AX290" s="13" t="s">
        <v>82</v>
      </c>
      <c r="AY290" s="256" t="s">
        <v>152</v>
      </c>
    </row>
    <row r="291" s="2" customFormat="1" ht="16.5" customHeight="1">
      <c r="A291" s="38"/>
      <c r="B291" s="39"/>
      <c r="C291" s="226" t="s">
        <v>339</v>
      </c>
      <c r="D291" s="226" t="s">
        <v>154</v>
      </c>
      <c r="E291" s="227" t="s">
        <v>1450</v>
      </c>
      <c r="F291" s="228" t="s">
        <v>1451</v>
      </c>
      <c r="G291" s="229" t="s">
        <v>684</v>
      </c>
      <c r="H291" s="230">
        <v>2</v>
      </c>
      <c r="I291" s="231"/>
      <c r="J291" s="232">
        <f>ROUND(I291*H291,2)</f>
        <v>0</v>
      </c>
      <c r="K291" s="228" t="s">
        <v>158</v>
      </c>
      <c r="L291" s="44"/>
      <c r="M291" s="233" t="s">
        <v>1</v>
      </c>
      <c r="N291" s="234" t="s">
        <v>39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0.019460000000000002</v>
      </c>
      <c r="T291" s="236">
        <f>S291*H291</f>
        <v>0.038920000000000003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261</v>
      </c>
      <c r="AT291" s="237" t="s">
        <v>154</v>
      </c>
      <c r="AU291" s="237" t="s">
        <v>84</v>
      </c>
      <c r="AY291" s="17" t="s">
        <v>152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82</v>
      </c>
      <c r="BK291" s="238">
        <f>ROUND(I291*H291,2)</f>
        <v>0</v>
      </c>
      <c r="BL291" s="17" t="s">
        <v>261</v>
      </c>
      <c r="BM291" s="237" t="s">
        <v>1452</v>
      </c>
    </row>
    <row r="292" s="2" customFormat="1">
      <c r="A292" s="38"/>
      <c r="B292" s="39"/>
      <c r="C292" s="40"/>
      <c r="D292" s="239" t="s">
        <v>161</v>
      </c>
      <c r="E292" s="40"/>
      <c r="F292" s="240" t="s">
        <v>1453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161</v>
      </c>
      <c r="AU292" s="17" t="s">
        <v>84</v>
      </c>
    </row>
    <row r="293" s="2" customFormat="1">
      <c r="A293" s="38"/>
      <c r="B293" s="39"/>
      <c r="C293" s="40"/>
      <c r="D293" s="244" t="s">
        <v>163</v>
      </c>
      <c r="E293" s="40"/>
      <c r="F293" s="245" t="s">
        <v>1454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163</v>
      </c>
      <c r="AU293" s="17" t="s">
        <v>84</v>
      </c>
    </row>
    <row r="294" s="2" customFormat="1" ht="16.5" customHeight="1">
      <c r="A294" s="38"/>
      <c r="B294" s="39"/>
      <c r="C294" s="226" t="s">
        <v>331</v>
      </c>
      <c r="D294" s="226" t="s">
        <v>154</v>
      </c>
      <c r="E294" s="227" t="s">
        <v>1455</v>
      </c>
      <c r="F294" s="228" t="s">
        <v>1456</v>
      </c>
      <c r="G294" s="229" t="s">
        <v>684</v>
      </c>
      <c r="H294" s="230">
        <v>1</v>
      </c>
      <c r="I294" s="231"/>
      <c r="J294" s="232">
        <f>ROUND(I294*H294,2)</f>
        <v>0</v>
      </c>
      <c r="K294" s="228" t="s">
        <v>158</v>
      </c>
      <c r="L294" s="44"/>
      <c r="M294" s="233" t="s">
        <v>1</v>
      </c>
      <c r="N294" s="234" t="s">
        <v>39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0.095100000000000004</v>
      </c>
      <c r="T294" s="236">
        <f>S294*H294</f>
        <v>0.095100000000000004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261</v>
      </c>
      <c r="AT294" s="237" t="s">
        <v>154</v>
      </c>
      <c r="AU294" s="237" t="s">
        <v>84</v>
      </c>
      <c r="AY294" s="17" t="s">
        <v>152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82</v>
      </c>
      <c r="BK294" s="238">
        <f>ROUND(I294*H294,2)</f>
        <v>0</v>
      </c>
      <c r="BL294" s="17" t="s">
        <v>261</v>
      </c>
      <c r="BM294" s="237" t="s">
        <v>1457</v>
      </c>
    </row>
    <row r="295" s="2" customFormat="1">
      <c r="A295" s="38"/>
      <c r="B295" s="39"/>
      <c r="C295" s="40"/>
      <c r="D295" s="239" t="s">
        <v>161</v>
      </c>
      <c r="E295" s="40"/>
      <c r="F295" s="240" t="s">
        <v>1458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161</v>
      </c>
      <c r="AU295" s="17" t="s">
        <v>84</v>
      </c>
    </row>
    <row r="296" s="2" customFormat="1">
      <c r="A296" s="38"/>
      <c r="B296" s="39"/>
      <c r="C296" s="40"/>
      <c r="D296" s="244" t="s">
        <v>163</v>
      </c>
      <c r="E296" s="40"/>
      <c r="F296" s="245" t="s">
        <v>1459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163</v>
      </c>
      <c r="AU296" s="17" t="s">
        <v>84</v>
      </c>
    </row>
    <row r="297" s="12" customFormat="1" ht="22.8" customHeight="1">
      <c r="A297" s="12"/>
      <c r="B297" s="210"/>
      <c r="C297" s="211"/>
      <c r="D297" s="212" t="s">
        <v>73</v>
      </c>
      <c r="E297" s="224" t="s">
        <v>440</v>
      </c>
      <c r="F297" s="224" t="s">
        <v>441</v>
      </c>
      <c r="G297" s="211"/>
      <c r="H297" s="211"/>
      <c r="I297" s="214"/>
      <c r="J297" s="225">
        <f>BK297</f>
        <v>0</v>
      </c>
      <c r="K297" s="211"/>
      <c r="L297" s="216"/>
      <c r="M297" s="217"/>
      <c r="N297" s="218"/>
      <c r="O297" s="218"/>
      <c r="P297" s="219">
        <f>SUM(P298:P303)</f>
        <v>0</v>
      </c>
      <c r="Q297" s="218"/>
      <c r="R297" s="219">
        <f>SUM(R298:R303)</f>
        <v>0</v>
      </c>
      <c r="S297" s="218"/>
      <c r="T297" s="220">
        <f>SUM(T298:T303)</f>
        <v>0.046300000000000001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84</v>
      </c>
      <c r="AT297" s="222" t="s">
        <v>73</v>
      </c>
      <c r="AU297" s="222" t="s">
        <v>82</v>
      </c>
      <c r="AY297" s="221" t="s">
        <v>152</v>
      </c>
      <c r="BK297" s="223">
        <f>SUM(BK298:BK303)</f>
        <v>0</v>
      </c>
    </row>
    <row r="298" s="2" customFormat="1" ht="24.15" customHeight="1">
      <c r="A298" s="38"/>
      <c r="B298" s="39"/>
      <c r="C298" s="226" t="s">
        <v>769</v>
      </c>
      <c r="D298" s="226" t="s">
        <v>154</v>
      </c>
      <c r="E298" s="227" t="s">
        <v>1460</v>
      </c>
      <c r="F298" s="228" t="s">
        <v>1461</v>
      </c>
      <c r="G298" s="229" t="s">
        <v>199</v>
      </c>
      <c r="H298" s="230">
        <v>1</v>
      </c>
      <c r="I298" s="231"/>
      <c r="J298" s="232">
        <f>ROUND(I298*H298,2)</f>
        <v>0</v>
      </c>
      <c r="K298" s="228" t="s">
        <v>158</v>
      </c>
      <c r="L298" s="44"/>
      <c r="M298" s="233" t="s">
        <v>1</v>
      </c>
      <c r="N298" s="234" t="s">
        <v>39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0.040000000000000001</v>
      </c>
      <c r="T298" s="236">
        <f>S298*H298</f>
        <v>0.040000000000000001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261</v>
      </c>
      <c r="AT298" s="237" t="s">
        <v>154</v>
      </c>
      <c r="AU298" s="237" t="s">
        <v>84</v>
      </c>
      <c r="AY298" s="17" t="s">
        <v>152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82</v>
      </c>
      <c r="BK298" s="238">
        <f>ROUND(I298*H298,2)</f>
        <v>0</v>
      </c>
      <c r="BL298" s="17" t="s">
        <v>261</v>
      </c>
      <c r="BM298" s="237" t="s">
        <v>1462</v>
      </c>
    </row>
    <row r="299" s="2" customFormat="1">
      <c r="A299" s="38"/>
      <c r="B299" s="39"/>
      <c r="C299" s="40"/>
      <c r="D299" s="239" t="s">
        <v>161</v>
      </c>
      <c r="E299" s="40"/>
      <c r="F299" s="240" t="s">
        <v>1463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161</v>
      </c>
      <c r="AU299" s="17" t="s">
        <v>84</v>
      </c>
    </row>
    <row r="300" s="2" customFormat="1">
      <c r="A300" s="38"/>
      <c r="B300" s="39"/>
      <c r="C300" s="40"/>
      <c r="D300" s="244" t="s">
        <v>163</v>
      </c>
      <c r="E300" s="40"/>
      <c r="F300" s="245" t="s">
        <v>1464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163</v>
      </c>
      <c r="AU300" s="17" t="s">
        <v>84</v>
      </c>
    </row>
    <row r="301" s="2" customFormat="1" ht="24.15" customHeight="1">
      <c r="A301" s="38"/>
      <c r="B301" s="39"/>
      <c r="C301" s="226" t="s">
        <v>663</v>
      </c>
      <c r="D301" s="226" t="s">
        <v>154</v>
      </c>
      <c r="E301" s="227" t="s">
        <v>1116</v>
      </c>
      <c r="F301" s="228" t="s">
        <v>1117</v>
      </c>
      <c r="G301" s="229" t="s">
        <v>199</v>
      </c>
      <c r="H301" s="230">
        <v>10</v>
      </c>
      <c r="I301" s="231"/>
      <c r="J301" s="232">
        <f>ROUND(I301*H301,2)</f>
        <v>0</v>
      </c>
      <c r="K301" s="228" t="s">
        <v>158</v>
      </c>
      <c r="L301" s="44"/>
      <c r="M301" s="233" t="s">
        <v>1</v>
      </c>
      <c r="N301" s="234" t="s">
        <v>39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0.00063000000000000003</v>
      </c>
      <c r="T301" s="236">
        <f>S301*H301</f>
        <v>0.0063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261</v>
      </c>
      <c r="AT301" s="237" t="s">
        <v>154</v>
      </c>
      <c r="AU301" s="237" t="s">
        <v>84</v>
      </c>
      <c r="AY301" s="17" t="s">
        <v>152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82</v>
      </c>
      <c r="BK301" s="238">
        <f>ROUND(I301*H301,2)</f>
        <v>0</v>
      </c>
      <c r="BL301" s="17" t="s">
        <v>261</v>
      </c>
      <c r="BM301" s="237" t="s">
        <v>1465</v>
      </c>
    </row>
    <row r="302" s="2" customFormat="1">
      <c r="A302" s="38"/>
      <c r="B302" s="39"/>
      <c r="C302" s="40"/>
      <c r="D302" s="239" t="s">
        <v>161</v>
      </c>
      <c r="E302" s="40"/>
      <c r="F302" s="240" t="s">
        <v>1119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161</v>
      </c>
      <c r="AU302" s="17" t="s">
        <v>84</v>
      </c>
    </row>
    <row r="303" s="2" customFormat="1">
      <c r="A303" s="38"/>
      <c r="B303" s="39"/>
      <c r="C303" s="40"/>
      <c r="D303" s="244" t="s">
        <v>163</v>
      </c>
      <c r="E303" s="40"/>
      <c r="F303" s="245" t="s">
        <v>1120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163</v>
      </c>
      <c r="AU303" s="17" t="s">
        <v>84</v>
      </c>
    </row>
    <row r="304" s="12" customFormat="1" ht="22.8" customHeight="1">
      <c r="A304" s="12"/>
      <c r="B304" s="210"/>
      <c r="C304" s="211"/>
      <c r="D304" s="212" t="s">
        <v>73</v>
      </c>
      <c r="E304" s="224" t="s">
        <v>295</v>
      </c>
      <c r="F304" s="224" t="s">
        <v>296</v>
      </c>
      <c r="G304" s="211"/>
      <c r="H304" s="211"/>
      <c r="I304" s="214"/>
      <c r="J304" s="225">
        <f>BK304</f>
        <v>0</v>
      </c>
      <c r="K304" s="211"/>
      <c r="L304" s="216"/>
      <c r="M304" s="217"/>
      <c r="N304" s="218"/>
      <c r="O304" s="218"/>
      <c r="P304" s="219">
        <f>SUM(P305:P338)</f>
        <v>0</v>
      </c>
      <c r="Q304" s="218"/>
      <c r="R304" s="219">
        <f>SUM(R305:R338)</f>
        <v>0</v>
      </c>
      <c r="S304" s="218"/>
      <c r="T304" s="220">
        <f>SUM(T305:T338)</f>
        <v>11.958139999999998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1" t="s">
        <v>84</v>
      </c>
      <c r="AT304" s="222" t="s">
        <v>73</v>
      </c>
      <c r="AU304" s="222" t="s">
        <v>82</v>
      </c>
      <c r="AY304" s="221" t="s">
        <v>152</v>
      </c>
      <c r="BK304" s="223">
        <f>SUM(BK305:BK338)</f>
        <v>0</v>
      </c>
    </row>
    <row r="305" s="2" customFormat="1" ht="24.15" customHeight="1">
      <c r="A305" s="38"/>
      <c r="B305" s="39"/>
      <c r="C305" s="226" t="s">
        <v>345</v>
      </c>
      <c r="D305" s="226" t="s">
        <v>154</v>
      </c>
      <c r="E305" s="227" t="s">
        <v>298</v>
      </c>
      <c r="F305" s="228" t="s">
        <v>299</v>
      </c>
      <c r="G305" s="229" t="s">
        <v>206</v>
      </c>
      <c r="H305" s="230">
        <v>348.30000000000001</v>
      </c>
      <c r="I305" s="231"/>
      <c r="J305" s="232">
        <f>ROUND(I305*H305,2)</f>
        <v>0</v>
      </c>
      <c r="K305" s="228" t="s">
        <v>158</v>
      </c>
      <c r="L305" s="44"/>
      <c r="M305" s="233" t="s">
        <v>1</v>
      </c>
      <c r="N305" s="234" t="s">
        <v>39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0.014</v>
      </c>
      <c r="T305" s="236">
        <f>S305*H305</f>
        <v>4.8761999999999999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261</v>
      </c>
      <c r="AT305" s="237" t="s">
        <v>154</v>
      </c>
      <c r="AU305" s="237" t="s">
        <v>84</v>
      </c>
      <c r="AY305" s="17" t="s">
        <v>152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82</v>
      </c>
      <c r="BK305" s="238">
        <f>ROUND(I305*H305,2)</f>
        <v>0</v>
      </c>
      <c r="BL305" s="17" t="s">
        <v>261</v>
      </c>
      <c r="BM305" s="237" t="s">
        <v>1466</v>
      </c>
    </row>
    <row r="306" s="2" customFormat="1">
      <c r="A306" s="38"/>
      <c r="B306" s="39"/>
      <c r="C306" s="40"/>
      <c r="D306" s="239" t="s">
        <v>161</v>
      </c>
      <c r="E306" s="40"/>
      <c r="F306" s="240" t="s">
        <v>301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161</v>
      </c>
      <c r="AU306" s="17" t="s">
        <v>84</v>
      </c>
    </row>
    <row r="307" s="2" customFormat="1">
      <c r="A307" s="38"/>
      <c r="B307" s="39"/>
      <c r="C307" s="40"/>
      <c r="D307" s="244" t="s">
        <v>163</v>
      </c>
      <c r="E307" s="40"/>
      <c r="F307" s="245" t="s">
        <v>302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163</v>
      </c>
      <c r="AU307" s="17" t="s">
        <v>84</v>
      </c>
    </row>
    <row r="308" s="15" customFormat="1">
      <c r="A308" s="15"/>
      <c r="B308" s="273"/>
      <c r="C308" s="274"/>
      <c r="D308" s="239" t="s">
        <v>241</v>
      </c>
      <c r="E308" s="275" t="s">
        <v>1</v>
      </c>
      <c r="F308" s="276" t="s">
        <v>1467</v>
      </c>
      <c r="G308" s="274"/>
      <c r="H308" s="275" t="s">
        <v>1</v>
      </c>
      <c r="I308" s="277"/>
      <c r="J308" s="274"/>
      <c r="K308" s="274"/>
      <c r="L308" s="278"/>
      <c r="M308" s="279"/>
      <c r="N308" s="280"/>
      <c r="O308" s="280"/>
      <c r="P308" s="280"/>
      <c r="Q308" s="280"/>
      <c r="R308" s="280"/>
      <c r="S308" s="280"/>
      <c r="T308" s="28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2" t="s">
        <v>241</v>
      </c>
      <c r="AU308" s="282" t="s">
        <v>84</v>
      </c>
      <c r="AV308" s="15" t="s">
        <v>82</v>
      </c>
      <c r="AW308" s="15" t="s">
        <v>31</v>
      </c>
      <c r="AX308" s="15" t="s">
        <v>74</v>
      </c>
      <c r="AY308" s="282" t="s">
        <v>152</v>
      </c>
    </row>
    <row r="309" s="13" customFormat="1">
      <c r="A309" s="13"/>
      <c r="B309" s="246"/>
      <c r="C309" s="247"/>
      <c r="D309" s="239" t="s">
        <v>241</v>
      </c>
      <c r="E309" s="248" t="s">
        <v>1</v>
      </c>
      <c r="F309" s="249" t="s">
        <v>1468</v>
      </c>
      <c r="G309" s="247"/>
      <c r="H309" s="250">
        <v>42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6" t="s">
        <v>241</v>
      </c>
      <c r="AU309" s="256" t="s">
        <v>84</v>
      </c>
      <c r="AV309" s="13" t="s">
        <v>84</v>
      </c>
      <c r="AW309" s="13" t="s">
        <v>31</v>
      </c>
      <c r="AX309" s="13" t="s">
        <v>74</v>
      </c>
      <c r="AY309" s="256" t="s">
        <v>152</v>
      </c>
    </row>
    <row r="310" s="15" customFormat="1">
      <c r="A310" s="15"/>
      <c r="B310" s="273"/>
      <c r="C310" s="274"/>
      <c r="D310" s="239" t="s">
        <v>241</v>
      </c>
      <c r="E310" s="275" t="s">
        <v>1</v>
      </c>
      <c r="F310" s="276" t="s">
        <v>1134</v>
      </c>
      <c r="G310" s="274"/>
      <c r="H310" s="275" t="s">
        <v>1</v>
      </c>
      <c r="I310" s="277"/>
      <c r="J310" s="274"/>
      <c r="K310" s="274"/>
      <c r="L310" s="278"/>
      <c r="M310" s="279"/>
      <c r="N310" s="280"/>
      <c r="O310" s="280"/>
      <c r="P310" s="280"/>
      <c r="Q310" s="280"/>
      <c r="R310" s="280"/>
      <c r="S310" s="280"/>
      <c r="T310" s="28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2" t="s">
        <v>241</v>
      </c>
      <c r="AU310" s="282" t="s">
        <v>84</v>
      </c>
      <c r="AV310" s="15" t="s">
        <v>82</v>
      </c>
      <c r="AW310" s="15" t="s">
        <v>31</v>
      </c>
      <c r="AX310" s="15" t="s">
        <v>74</v>
      </c>
      <c r="AY310" s="282" t="s">
        <v>152</v>
      </c>
    </row>
    <row r="311" s="13" customFormat="1">
      <c r="A311" s="13"/>
      <c r="B311" s="246"/>
      <c r="C311" s="247"/>
      <c r="D311" s="239" t="s">
        <v>241</v>
      </c>
      <c r="E311" s="248" t="s">
        <v>1</v>
      </c>
      <c r="F311" s="249" t="s">
        <v>1469</v>
      </c>
      <c r="G311" s="247"/>
      <c r="H311" s="250">
        <v>240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241</v>
      </c>
      <c r="AU311" s="256" t="s">
        <v>84</v>
      </c>
      <c r="AV311" s="13" t="s">
        <v>84</v>
      </c>
      <c r="AW311" s="13" t="s">
        <v>31</v>
      </c>
      <c r="AX311" s="13" t="s">
        <v>74</v>
      </c>
      <c r="AY311" s="256" t="s">
        <v>152</v>
      </c>
    </row>
    <row r="312" s="15" customFormat="1">
      <c r="A312" s="15"/>
      <c r="B312" s="273"/>
      <c r="C312" s="274"/>
      <c r="D312" s="239" t="s">
        <v>241</v>
      </c>
      <c r="E312" s="275" t="s">
        <v>1</v>
      </c>
      <c r="F312" s="276" t="s">
        <v>1470</v>
      </c>
      <c r="G312" s="274"/>
      <c r="H312" s="275" t="s">
        <v>1</v>
      </c>
      <c r="I312" s="277"/>
      <c r="J312" s="274"/>
      <c r="K312" s="274"/>
      <c r="L312" s="278"/>
      <c r="M312" s="279"/>
      <c r="N312" s="280"/>
      <c r="O312" s="280"/>
      <c r="P312" s="280"/>
      <c r="Q312" s="280"/>
      <c r="R312" s="280"/>
      <c r="S312" s="280"/>
      <c r="T312" s="28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2" t="s">
        <v>241</v>
      </c>
      <c r="AU312" s="282" t="s">
        <v>84</v>
      </c>
      <c r="AV312" s="15" t="s">
        <v>82</v>
      </c>
      <c r="AW312" s="15" t="s">
        <v>31</v>
      </c>
      <c r="AX312" s="15" t="s">
        <v>74</v>
      </c>
      <c r="AY312" s="282" t="s">
        <v>152</v>
      </c>
    </row>
    <row r="313" s="13" customFormat="1">
      <c r="A313" s="13"/>
      <c r="B313" s="246"/>
      <c r="C313" s="247"/>
      <c r="D313" s="239" t="s">
        <v>241</v>
      </c>
      <c r="E313" s="248" t="s">
        <v>1</v>
      </c>
      <c r="F313" s="249" t="s">
        <v>1471</v>
      </c>
      <c r="G313" s="247"/>
      <c r="H313" s="250">
        <v>13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241</v>
      </c>
      <c r="AU313" s="256" t="s">
        <v>84</v>
      </c>
      <c r="AV313" s="13" t="s">
        <v>84</v>
      </c>
      <c r="AW313" s="13" t="s">
        <v>31</v>
      </c>
      <c r="AX313" s="13" t="s">
        <v>74</v>
      </c>
      <c r="AY313" s="256" t="s">
        <v>152</v>
      </c>
    </row>
    <row r="314" s="15" customFormat="1">
      <c r="A314" s="15"/>
      <c r="B314" s="273"/>
      <c r="C314" s="274"/>
      <c r="D314" s="239" t="s">
        <v>241</v>
      </c>
      <c r="E314" s="275" t="s">
        <v>1</v>
      </c>
      <c r="F314" s="276" t="s">
        <v>1472</v>
      </c>
      <c r="G314" s="274"/>
      <c r="H314" s="275" t="s">
        <v>1</v>
      </c>
      <c r="I314" s="277"/>
      <c r="J314" s="274"/>
      <c r="K314" s="274"/>
      <c r="L314" s="278"/>
      <c r="M314" s="279"/>
      <c r="N314" s="280"/>
      <c r="O314" s="280"/>
      <c r="P314" s="280"/>
      <c r="Q314" s="280"/>
      <c r="R314" s="280"/>
      <c r="S314" s="280"/>
      <c r="T314" s="28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2" t="s">
        <v>241</v>
      </c>
      <c r="AU314" s="282" t="s">
        <v>84</v>
      </c>
      <c r="AV314" s="15" t="s">
        <v>82</v>
      </c>
      <c r="AW314" s="15" t="s">
        <v>31</v>
      </c>
      <c r="AX314" s="15" t="s">
        <v>74</v>
      </c>
      <c r="AY314" s="282" t="s">
        <v>152</v>
      </c>
    </row>
    <row r="315" s="13" customFormat="1">
      <c r="A315" s="13"/>
      <c r="B315" s="246"/>
      <c r="C315" s="247"/>
      <c r="D315" s="239" t="s">
        <v>241</v>
      </c>
      <c r="E315" s="248" t="s">
        <v>1</v>
      </c>
      <c r="F315" s="249" t="s">
        <v>1473</v>
      </c>
      <c r="G315" s="247"/>
      <c r="H315" s="250">
        <v>28.300000000000001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241</v>
      </c>
      <c r="AU315" s="256" t="s">
        <v>84</v>
      </c>
      <c r="AV315" s="13" t="s">
        <v>84</v>
      </c>
      <c r="AW315" s="13" t="s">
        <v>31</v>
      </c>
      <c r="AX315" s="13" t="s">
        <v>74</v>
      </c>
      <c r="AY315" s="256" t="s">
        <v>152</v>
      </c>
    </row>
    <row r="316" s="15" customFormat="1">
      <c r="A316" s="15"/>
      <c r="B316" s="273"/>
      <c r="C316" s="274"/>
      <c r="D316" s="239" t="s">
        <v>241</v>
      </c>
      <c r="E316" s="275" t="s">
        <v>1</v>
      </c>
      <c r="F316" s="276" t="s">
        <v>1474</v>
      </c>
      <c r="G316" s="274"/>
      <c r="H316" s="275" t="s">
        <v>1</v>
      </c>
      <c r="I316" s="277"/>
      <c r="J316" s="274"/>
      <c r="K316" s="274"/>
      <c r="L316" s="278"/>
      <c r="M316" s="279"/>
      <c r="N316" s="280"/>
      <c r="O316" s="280"/>
      <c r="P316" s="280"/>
      <c r="Q316" s="280"/>
      <c r="R316" s="280"/>
      <c r="S316" s="280"/>
      <c r="T316" s="28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2" t="s">
        <v>241</v>
      </c>
      <c r="AU316" s="282" t="s">
        <v>84</v>
      </c>
      <c r="AV316" s="15" t="s">
        <v>82</v>
      </c>
      <c r="AW316" s="15" t="s">
        <v>31</v>
      </c>
      <c r="AX316" s="15" t="s">
        <v>74</v>
      </c>
      <c r="AY316" s="282" t="s">
        <v>152</v>
      </c>
    </row>
    <row r="317" s="13" customFormat="1">
      <c r="A317" s="13"/>
      <c r="B317" s="246"/>
      <c r="C317" s="247"/>
      <c r="D317" s="239" t="s">
        <v>241</v>
      </c>
      <c r="E317" s="248" t="s">
        <v>1</v>
      </c>
      <c r="F317" s="249" t="s">
        <v>311</v>
      </c>
      <c r="G317" s="247"/>
      <c r="H317" s="250">
        <v>25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241</v>
      </c>
      <c r="AU317" s="256" t="s">
        <v>84</v>
      </c>
      <c r="AV317" s="13" t="s">
        <v>84</v>
      </c>
      <c r="AW317" s="13" t="s">
        <v>31</v>
      </c>
      <c r="AX317" s="13" t="s">
        <v>74</v>
      </c>
      <c r="AY317" s="256" t="s">
        <v>152</v>
      </c>
    </row>
    <row r="318" s="14" customFormat="1">
      <c r="A318" s="14"/>
      <c r="B318" s="257"/>
      <c r="C318" s="258"/>
      <c r="D318" s="239" t="s">
        <v>241</v>
      </c>
      <c r="E318" s="259" t="s">
        <v>1</v>
      </c>
      <c r="F318" s="260" t="s">
        <v>243</v>
      </c>
      <c r="G318" s="258"/>
      <c r="H318" s="261">
        <v>348.30000000000001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7" t="s">
        <v>241</v>
      </c>
      <c r="AU318" s="267" t="s">
        <v>84</v>
      </c>
      <c r="AV318" s="14" t="s">
        <v>159</v>
      </c>
      <c r="AW318" s="14" t="s">
        <v>31</v>
      </c>
      <c r="AX318" s="14" t="s">
        <v>82</v>
      </c>
      <c r="AY318" s="267" t="s">
        <v>152</v>
      </c>
    </row>
    <row r="319" s="2" customFormat="1" ht="16.5" customHeight="1">
      <c r="A319" s="38"/>
      <c r="B319" s="39"/>
      <c r="C319" s="226" t="s">
        <v>159</v>
      </c>
      <c r="D319" s="226" t="s">
        <v>154</v>
      </c>
      <c r="E319" s="227" t="s">
        <v>304</v>
      </c>
      <c r="F319" s="228" t="s">
        <v>305</v>
      </c>
      <c r="G319" s="229" t="s">
        <v>157</v>
      </c>
      <c r="H319" s="230">
        <v>240</v>
      </c>
      <c r="I319" s="231"/>
      <c r="J319" s="232">
        <f>ROUND(I319*H319,2)</f>
        <v>0</v>
      </c>
      <c r="K319" s="228" t="s">
        <v>158</v>
      </c>
      <c r="L319" s="44"/>
      <c r="M319" s="233" t="s">
        <v>1</v>
      </c>
      <c r="N319" s="234" t="s">
        <v>39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0.014999999999999999</v>
      </c>
      <c r="T319" s="236">
        <f>S319*H319</f>
        <v>3.5999999999999996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261</v>
      </c>
      <c r="AT319" s="237" t="s">
        <v>154</v>
      </c>
      <c r="AU319" s="237" t="s">
        <v>84</v>
      </c>
      <c r="AY319" s="17" t="s">
        <v>152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82</v>
      </c>
      <c r="BK319" s="238">
        <f>ROUND(I319*H319,2)</f>
        <v>0</v>
      </c>
      <c r="BL319" s="17" t="s">
        <v>261</v>
      </c>
      <c r="BM319" s="237" t="s">
        <v>1475</v>
      </c>
    </row>
    <row r="320" s="2" customFormat="1">
      <c r="A320" s="38"/>
      <c r="B320" s="39"/>
      <c r="C320" s="40"/>
      <c r="D320" s="239" t="s">
        <v>161</v>
      </c>
      <c r="E320" s="40"/>
      <c r="F320" s="240" t="s">
        <v>307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161</v>
      </c>
      <c r="AU320" s="17" t="s">
        <v>84</v>
      </c>
    </row>
    <row r="321" s="2" customFormat="1">
      <c r="A321" s="38"/>
      <c r="B321" s="39"/>
      <c r="C321" s="40"/>
      <c r="D321" s="244" t="s">
        <v>163</v>
      </c>
      <c r="E321" s="40"/>
      <c r="F321" s="245" t="s">
        <v>308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163</v>
      </c>
      <c r="AU321" s="17" t="s">
        <v>84</v>
      </c>
    </row>
    <row r="322" s="15" customFormat="1">
      <c r="A322" s="15"/>
      <c r="B322" s="273"/>
      <c r="C322" s="274"/>
      <c r="D322" s="239" t="s">
        <v>241</v>
      </c>
      <c r="E322" s="275" t="s">
        <v>1</v>
      </c>
      <c r="F322" s="276" t="s">
        <v>1476</v>
      </c>
      <c r="G322" s="274"/>
      <c r="H322" s="275" t="s">
        <v>1</v>
      </c>
      <c r="I322" s="277"/>
      <c r="J322" s="274"/>
      <c r="K322" s="274"/>
      <c r="L322" s="278"/>
      <c r="M322" s="279"/>
      <c r="N322" s="280"/>
      <c r="O322" s="280"/>
      <c r="P322" s="280"/>
      <c r="Q322" s="280"/>
      <c r="R322" s="280"/>
      <c r="S322" s="280"/>
      <c r="T322" s="28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82" t="s">
        <v>241</v>
      </c>
      <c r="AU322" s="282" t="s">
        <v>84</v>
      </c>
      <c r="AV322" s="15" t="s">
        <v>82</v>
      </c>
      <c r="AW322" s="15" t="s">
        <v>31</v>
      </c>
      <c r="AX322" s="15" t="s">
        <v>74</v>
      </c>
      <c r="AY322" s="282" t="s">
        <v>152</v>
      </c>
    </row>
    <row r="323" s="13" customFormat="1">
      <c r="A323" s="13"/>
      <c r="B323" s="246"/>
      <c r="C323" s="247"/>
      <c r="D323" s="239" t="s">
        <v>241</v>
      </c>
      <c r="E323" s="248" t="s">
        <v>1</v>
      </c>
      <c r="F323" s="249" t="s">
        <v>1469</v>
      </c>
      <c r="G323" s="247"/>
      <c r="H323" s="250">
        <v>240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241</v>
      </c>
      <c r="AU323" s="256" t="s">
        <v>84</v>
      </c>
      <c r="AV323" s="13" t="s">
        <v>84</v>
      </c>
      <c r="AW323" s="13" t="s">
        <v>31</v>
      </c>
      <c r="AX323" s="13" t="s">
        <v>82</v>
      </c>
      <c r="AY323" s="256" t="s">
        <v>152</v>
      </c>
    </row>
    <row r="324" s="2" customFormat="1" ht="21.75" customHeight="1">
      <c r="A324" s="38"/>
      <c r="B324" s="39"/>
      <c r="C324" s="226" t="s">
        <v>303</v>
      </c>
      <c r="D324" s="226" t="s">
        <v>154</v>
      </c>
      <c r="E324" s="227" t="s">
        <v>832</v>
      </c>
      <c r="F324" s="228" t="s">
        <v>833</v>
      </c>
      <c r="G324" s="229" t="s">
        <v>157</v>
      </c>
      <c r="H324" s="230">
        <v>79.730000000000004</v>
      </c>
      <c r="I324" s="231"/>
      <c r="J324" s="232">
        <f>ROUND(I324*H324,2)</f>
        <v>0</v>
      </c>
      <c r="K324" s="228" t="s">
        <v>158</v>
      </c>
      <c r="L324" s="44"/>
      <c r="M324" s="233" t="s">
        <v>1</v>
      </c>
      <c r="N324" s="234" t="s">
        <v>39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0.014</v>
      </c>
      <c r="T324" s="236">
        <f>S324*H324</f>
        <v>1.11622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261</v>
      </c>
      <c r="AT324" s="237" t="s">
        <v>154</v>
      </c>
      <c r="AU324" s="237" t="s">
        <v>84</v>
      </c>
      <c r="AY324" s="17" t="s">
        <v>152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82</v>
      </c>
      <c r="BK324" s="238">
        <f>ROUND(I324*H324,2)</f>
        <v>0</v>
      </c>
      <c r="BL324" s="17" t="s">
        <v>261</v>
      </c>
      <c r="BM324" s="237" t="s">
        <v>1477</v>
      </c>
    </row>
    <row r="325" s="2" customFormat="1">
      <c r="A325" s="38"/>
      <c r="B325" s="39"/>
      <c r="C325" s="40"/>
      <c r="D325" s="239" t="s">
        <v>161</v>
      </c>
      <c r="E325" s="40"/>
      <c r="F325" s="240" t="s">
        <v>835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161</v>
      </c>
      <c r="AU325" s="17" t="s">
        <v>84</v>
      </c>
    </row>
    <row r="326" s="2" customFormat="1">
      <c r="A326" s="38"/>
      <c r="B326" s="39"/>
      <c r="C326" s="40"/>
      <c r="D326" s="244" t="s">
        <v>163</v>
      </c>
      <c r="E326" s="40"/>
      <c r="F326" s="245" t="s">
        <v>836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163</v>
      </c>
      <c r="AU326" s="17" t="s">
        <v>84</v>
      </c>
    </row>
    <row r="327" s="15" customFormat="1">
      <c r="A327" s="15"/>
      <c r="B327" s="273"/>
      <c r="C327" s="274"/>
      <c r="D327" s="239" t="s">
        <v>241</v>
      </c>
      <c r="E327" s="275" t="s">
        <v>1</v>
      </c>
      <c r="F327" s="276" t="s">
        <v>1478</v>
      </c>
      <c r="G327" s="274"/>
      <c r="H327" s="275" t="s">
        <v>1</v>
      </c>
      <c r="I327" s="277"/>
      <c r="J327" s="274"/>
      <c r="K327" s="274"/>
      <c r="L327" s="278"/>
      <c r="M327" s="279"/>
      <c r="N327" s="280"/>
      <c r="O327" s="280"/>
      <c r="P327" s="280"/>
      <c r="Q327" s="280"/>
      <c r="R327" s="280"/>
      <c r="S327" s="280"/>
      <c r="T327" s="28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2" t="s">
        <v>241</v>
      </c>
      <c r="AU327" s="282" t="s">
        <v>84</v>
      </c>
      <c r="AV327" s="15" t="s">
        <v>82</v>
      </c>
      <c r="AW327" s="15" t="s">
        <v>31</v>
      </c>
      <c r="AX327" s="15" t="s">
        <v>74</v>
      </c>
      <c r="AY327" s="282" t="s">
        <v>152</v>
      </c>
    </row>
    <row r="328" s="13" customFormat="1">
      <c r="A328" s="13"/>
      <c r="B328" s="246"/>
      <c r="C328" s="247"/>
      <c r="D328" s="239" t="s">
        <v>241</v>
      </c>
      <c r="E328" s="248" t="s">
        <v>1</v>
      </c>
      <c r="F328" s="249" t="s">
        <v>1479</v>
      </c>
      <c r="G328" s="247"/>
      <c r="H328" s="250">
        <v>79.730000000000004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241</v>
      </c>
      <c r="AU328" s="256" t="s">
        <v>84</v>
      </c>
      <c r="AV328" s="13" t="s">
        <v>84</v>
      </c>
      <c r="AW328" s="13" t="s">
        <v>31</v>
      </c>
      <c r="AX328" s="13" t="s">
        <v>82</v>
      </c>
      <c r="AY328" s="256" t="s">
        <v>152</v>
      </c>
    </row>
    <row r="329" s="2" customFormat="1" ht="24.15" customHeight="1">
      <c r="A329" s="38"/>
      <c r="B329" s="39"/>
      <c r="C329" s="226" t="s">
        <v>297</v>
      </c>
      <c r="D329" s="226" t="s">
        <v>154</v>
      </c>
      <c r="E329" s="227" t="s">
        <v>1480</v>
      </c>
      <c r="F329" s="228" t="s">
        <v>1481</v>
      </c>
      <c r="G329" s="229" t="s">
        <v>206</v>
      </c>
      <c r="H329" s="230">
        <v>73.5</v>
      </c>
      <c r="I329" s="231"/>
      <c r="J329" s="232">
        <f>ROUND(I329*H329,2)</f>
        <v>0</v>
      </c>
      <c r="K329" s="228" t="s">
        <v>158</v>
      </c>
      <c r="L329" s="44"/>
      <c r="M329" s="233" t="s">
        <v>1</v>
      </c>
      <c r="N329" s="234" t="s">
        <v>39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0.017000000000000001</v>
      </c>
      <c r="T329" s="236">
        <f>S329*H329</f>
        <v>1.2495000000000001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261</v>
      </c>
      <c r="AT329" s="237" t="s">
        <v>154</v>
      </c>
      <c r="AU329" s="237" t="s">
        <v>84</v>
      </c>
      <c r="AY329" s="17" t="s">
        <v>152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82</v>
      </c>
      <c r="BK329" s="238">
        <f>ROUND(I329*H329,2)</f>
        <v>0</v>
      </c>
      <c r="BL329" s="17" t="s">
        <v>261</v>
      </c>
      <c r="BM329" s="237" t="s">
        <v>1482</v>
      </c>
    </row>
    <row r="330" s="2" customFormat="1">
      <c r="A330" s="38"/>
      <c r="B330" s="39"/>
      <c r="C330" s="40"/>
      <c r="D330" s="239" t="s">
        <v>161</v>
      </c>
      <c r="E330" s="40"/>
      <c r="F330" s="240" t="s">
        <v>1483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161</v>
      </c>
      <c r="AU330" s="17" t="s">
        <v>84</v>
      </c>
    </row>
    <row r="331" s="2" customFormat="1">
      <c r="A331" s="38"/>
      <c r="B331" s="39"/>
      <c r="C331" s="40"/>
      <c r="D331" s="244" t="s">
        <v>163</v>
      </c>
      <c r="E331" s="40"/>
      <c r="F331" s="245" t="s">
        <v>1484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163</v>
      </c>
      <c r="AU331" s="17" t="s">
        <v>84</v>
      </c>
    </row>
    <row r="332" s="15" customFormat="1">
      <c r="A332" s="15"/>
      <c r="B332" s="273"/>
      <c r="C332" s="274"/>
      <c r="D332" s="239" t="s">
        <v>241</v>
      </c>
      <c r="E332" s="275" t="s">
        <v>1</v>
      </c>
      <c r="F332" s="276" t="s">
        <v>1485</v>
      </c>
      <c r="G332" s="274"/>
      <c r="H332" s="275" t="s">
        <v>1</v>
      </c>
      <c r="I332" s="277"/>
      <c r="J332" s="274"/>
      <c r="K332" s="274"/>
      <c r="L332" s="278"/>
      <c r="M332" s="279"/>
      <c r="N332" s="280"/>
      <c r="O332" s="280"/>
      <c r="P332" s="280"/>
      <c r="Q332" s="280"/>
      <c r="R332" s="280"/>
      <c r="S332" s="280"/>
      <c r="T332" s="28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2" t="s">
        <v>241</v>
      </c>
      <c r="AU332" s="282" t="s">
        <v>84</v>
      </c>
      <c r="AV332" s="15" t="s">
        <v>82</v>
      </c>
      <c r="AW332" s="15" t="s">
        <v>31</v>
      </c>
      <c r="AX332" s="15" t="s">
        <v>74</v>
      </c>
      <c r="AY332" s="282" t="s">
        <v>152</v>
      </c>
    </row>
    <row r="333" s="13" customFormat="1">
      <c r="A333" s="13"/>
      <c r="B333" s="246"/>
      <c r="C333" s="247"/>
      <c r="D333" s="239" t="s">
        <v>241</v>
      </c>
      <c r="E333" s="248" t="s">
        <v>1</v>
      </c>
      <c r="F333" s="249" t="s">
        <v>1486</v>
      </c>
      <c r="G333" s="247"/>
      <c r="H333" s="250">
        <v>73.5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241</v>
      </c>
      <c r="AU333" s="256" t="s">
        <v>84</v>
      </c>
      <c r="AV333" s="13" t="s">
        <v>84</v>
      </c>
      <c r="AW333" s="13" t="s">
        <v>31</v>
      </c>
      <c r="AX333" s="13" t="s">
        <v>82</v>
      </c>
      <c r="AY333" s="256" t="s">
        <v>152</v>
      </c>
    </row>
    <row r="334" s="2" customFormat="1" ht="24.15" customHeight="1">
      <c r="A334" s="38"/>
      <c r="B334" s="39"/>
      <c r="C334" s="226" t="s">
        <v>289</v>
      </c>
      <c r="D334" s="226" t="s">
        <v>154</v>
      </c>
      <c r="E334" s="227" t="s">
        <v>1487</v>
      </c>
      <c r="F334" s="228" t="s">
        <v>1488</v>
      </c>
      <c r="G334" s="229" t="s">
        <v>157</v>
      </c>
      <c r="H334" s="230">
        <v>79.730000000000004</v>
      </c>
      <c r="I334" s="231"/>
      <c r="J334" s="232">
        <f>ROUND(I334*H334,2)</f>
        <v>0</v>
      </c>
      <c r="K334" s="228" t="s">
        <v>158</v>
      </c>
      <c r="L334" s="44"/>
      <c r="M334" s="233" t="s">
        <v>1</v>
      </c>
      <c r="N334" s="234" t="s">
        <v>39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0.014</v>
      </c>
      <c r="T334" s="236">
        <f>S334*H334</f>
        <v>1.11622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261</v>
      </c>
      <c r="AT334" s="237" t="s">
        <v>154</v>
      </c>
      <c r="AU334" s="237" t="s">
        <v>84</v>
      </c>
      <c r="AY334" s="17" t="s">
        <v>152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82</v>
      </c>
      <c r="BK334" s="238">
        <f>ROUND(I334*H334,2)</f>
        <v>0</v>
      </c>
      <c r="BL334" s="17" t="s">
        <v>261</v>
      </c>
      <c r="BM334" s="237" t="s">
        <v>1489</v>
      </c>
    </row>
    <row r="335" s="2" customFormat="1">
      <c r="A335" s="38"/>
      <c r="B335" s="39"/>
      <c r="C335" s="40"/>
      <c r="D335" s="239" t="s">
        <v>161</v>
      </c>
      <c r="E335" s="40"/>
      <c r="F335" s="240" t="s">
        <v>1490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161</v>
      </c>
      <c r="AU335" s="17" t="s">
        <v>84</v>
      </c>
    </row>
    <row r="336" s="2" customFormat="1">
      <c r="A336" s="38"/>
      <c r="B336" s="39"/>
      <c r="C336" s="40"/>
      <c r="D336" s="244" t="s">
        <v>163</v>
      </c>
      <c r="E336" s="40"/>
      <c r="F336" s="245" t="s">
        <v>1491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163</v>
      </c>
      <c r="AU336" s="17" t="s">
        <v>84</v>
      </c>
    </row>
    <row r="337" s="15" customFormat="1">
      <c r="A337" s="15"/>
      <c r="B337" s="273"/>
      <c r="C337" s="274"/>
      <c r="D337" s="239" t="s">
        <v>241</v>
      </c>
      <c r="E337" s="275" t="s">
        <v>1</v>
      </c>
      <c r="F337" s="276" t="s">
        <v>1492</v>
      </c>
      <c r="G337" s="274"/>
      <c r="H337" s="275" t="s">
        <v>1</v>
      </c>
      <c r="I337" s="277"/>
      <c r="J337" s="274"/>
      <c r="K337" s="274"/>
      <c r="L337" s="278"/>
      <c r="M337" s="279"/>
      <c r="N337" s="280"/>
      <c r="O337" s="280"/>
      <c r="P337" s="280"/>
      <c r="Q337" s="280"/>
      <c r="R337" s="280"/>
      <c r="S337" s="280"/>
      <c r="T337" s="28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2" t="s">
        <v>241</v>
      </c>
      <c r="AU337" s="282" t="s">
        <v>84</v>
      </c>
      <c r="AV337" s="15" t="s">
        <v>82</v>
      </c>
      <c r="AW337" s="15" t="s">
        <v>31</v>
      </c>
      <c r="AX337" s="15" t="s">
        <v>74</v>
      </c>
      <c r="AY337" s="282" t="s">
        <v>152</v>
      </c>
    </row>
    <row r="338" s="13" customFormat="1">
      <c r="A338" s="13"/>
      <c r="B338" s="246"/>
      <c r="C338" s="247"/>
      <c r="D338" s="239" t="s">
        <v>241</v>
      </c>
      <c r="E338" s="248" t="s">
        <v>1</v>
      </c>
      <c r="F338" s="249" t="s">
        <v>1479</v>
      </c>
      <c r="G338" s="247"/>
      <c r="H338" s="250">
        <v>79.730000000000004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241</v>
      </c>
      <c r="AU338" s="256" t="s">
        <v>84</v>
      </c>
      <c r="AV338" s="13" t="s">
        <v>84</v>
      </c>
      <c r="AW338" s="13" t="s">
        <v>31</v>
      </c>
      <c r="AX338" s="13" t="s">
        <v>82</v>
      </c>
      <c r="AY338" s="256" t="s">
        <v>152</v>
      </c>
    </row>
    <row r="339" s="12" customFormat="1" ht="22.8" customHeight="1">
      <c r="A339" s="12"/>
      <c r="B339" s="210"/>
      <c r="C339" s="211"/>
      <c r="D339" s="212" t="s">
        <v>73</v>
      </c>
      <c r="E339" s="224" t="s">
        <v>309</v>
      </c>
      <c r="F339" s="224" t="s">
        <v>310</v>
      </c>
      <c r="G339" s="211"/>
      <c r="H339" s="211"/>
      <c r="I339" s="214"/>
      <c r="J339" s="225">
        <f>BK339</f>
        <v>0</v>
      </c>
      <c r="K339" s="211"/>
      <c r="L339" s="216"/>
      <c r="M339" s="217"/>
      <c r="N339" s="218"/>
      <c r="O339" s="218"/>
      <c r="P339" s="219">
        <f>SUM(P340:P378)</f>
        <v>0</v>
      </c>
      <c r="Q339" s="218"/>
      <c r="R339" s="219">
        <f>SUM(R340:R378)</f>
        <v>0</v>
      </c>
      <c r="S339" s="218"/>
      <c r="T339" s="220">
        <f>SUM(T340:T378)</f>
        <v>0.53773700000000002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1" t="s">
        <v>84</v>
      </c>
      <c r="AT339" s="222" t="s">
        <v>73</v>
      </c>
      <c r="AU339" s="222" t="s">
        <v>82</v>
      </c>
      <c r="AY339" s="221" t="s">
        <v>152</v>
      </c>
      <c r="BK339" s="223">
        <f>SUM(BK340:BK378)</f>
        <v>0</v>
      </c>
    </row>
    <row r="340" s="2" customFormat="1" ht="16.5" customHeight="1">
      <c r="A340" s="38"/>
      <c r="B340" s="39"/>
      <c r="C340" s="226" t="s">
        <v>196</v>
      </c>
      <c r="D340" s="226" t="s">
        <v>154</v>
      </c>
      <c r="E340" s="227" t="s">
        <v>839</v>
      </c>
      <c r="F340" s="228" t="s">
        <v>840</v>
      </c>
      <c r="G340" s="229" t="s">
        <v>157</v>
      </c>
      <c r="H340" s="230">
        <v>53.200000000000003</v>
      </c>
      <c r="I340" s="231"/>
      <c r="J340" s="232">
        <f>ROUND(I340*H340,2)</f>
        <v>0</v>
      </c>
      <c r="K340" s="228" t="s">
        <v>158</v>
      </c>
      <c r="L340" s="44"/>
      <c r="M340" s="233" t="s">
        <v>1</v>
      </c>
      <c r="N340" s="234" t="s">
        <v>39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0.00594</v>
      </c>
      <c r="T340" s="236">
        <f>S340*H340</f>
        <v>0.31600800000000001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261</v>
      </c>
      <c r="AT340" s="237" t="s">
        <v>154</v>
      </c>
      <c r="AU340" s="237" t="s">
        <v>84</v>
      </c>
      <c r="AY340" s="17" t="s">
        <v>152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82</v>
      </c>
      <c r="BK340" s="238">
        <f>ROUND(I340*H340,2)</f>
        <v>0</v>
      </c>
      <c r="BL340" s="17" t="s">
        <v>261</v>
      </c>
      <c r="BM340" s="237" t="s">
        <v>1493</v>
      </c>
    </row>
    <row r="341" s="2" customFormat="1">
      <c r="A341" s="38"/>
      <c r="B341" s="39"/>
      <c r="C341" s="40"/>
      <c r="D341" s="239" t="s">
        <v>161</v>
      </c>
      <c r="E341" s="40"/>
      <c r="F341" s="240" t="s">
        <v>842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161</v>
      </c>
      <c r="AU341" s="17" t="s">
        <v>84</v>
      </c>
    </row>
    <row r="342" s="2" customFormat="1">
      <c r="A342" s="38"/>
      <c r="B342" s="39"/>
      <c r="C342" s="40"/>
      <c r="D342" s="244" t="s">
        <v>163</v>
      </c>
      <c r="E342" s="40"/>
      <c r="F342" s="245" t="s">
        <v>843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163</v>
      </c>
      <c r="AU342" s="17" t="s">
        <v>84</v>
      </c>
    </row>
    <row r="343" s="15" customFormat="1">
      <c r="A343" s="15"/>
      <c r="B343" s="273"/>
      <c r="C343" s="274"/>
      <c r="D343" s="239" t="s">
        <v>241</v>
      </c>
      <c r="E343" s="275" t="s">
        <v>1</v>
      </c>
      <c r="F343" s="276" t="s">
        <v>1201</v>
      </c>
      <c r="G343" s="274"/>
      <c r="H343" s="275" t="s">
        <v>1</v>
      </c>
      <c r="I343" s="277"/>
      <c r="J343" s="274"/>
      <c r="K343" s="274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241</v>
      </c>
      <c r="AU343" s="282" t="s">
        <v>84</v>
      </c>
      <c r="AV343" s="15" t="s">
        <v>82</v>
      </c>
      <c r="AW343" s="15" t="s">
        <v>31</v>
      </c>
      <c r="AX343" s="15" t="s">
        <v>74</v>
      </c>
      <c r="AY343" s="282" t="s">
        <v>152</v>
      </c>
    </row>
    <row r="344" s="13" customFormat="1">
      <c r="A344" s="13"/>
      <c r="B344" s="246"/>
      <c r="C344" s="247"/>
      <c r="D344" s="239" t="s">
        <v>241</v>
      </c>
      <c r="E344" s="248" t="s">
        <v>1</v>
      </c>
      <c r="F344" s="249" t="s">
        <v>1494</v>
      </c>
      <c r="G344" s="247"/>
      <c r="H344" s="250">
        <v>30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241</v>
      </c>
      <c r="AU344" s="256" t="s">
        <v>84</v>
      </c>
      <c r="AV344" s="13" t="s">
        <v>84</v>
      </c>
      <c r="AW344" s="13" t="s">
        <v>31</v>
      </c>
      <c r="AX344" s="13" t="s">
        <v>74</v>
      </c>
      <c r="AY344" s="256" t="s">
        <v>152</v>
      </c>
    </row>
    <row r="345" s="15" customFormat="1">
      <c r="A345" s="15"/>
      <c r="B345" s="273"/>
      <c r="C345" s="274"/>
      <c r="D345" s="239" t="s">
        <v>241</v>
      </c>
      <c r="E345" s="275" t="s">
        <v>1</v>
      </c>
      <c r="F345" s="276" t="s">
        <v>1495</v>
      </c>
      <c r="G345" s="274"/>
      <c r="H345" s="275" t="s">
        <v>1</v>
      </c>
      <c r="I345" s="277"/>
      <c r="J345" s="274"/>
      <c r="K345" s="274"/>
      <c r="L345" s="278"/>
      <c r="M345" s="279"/>
      <c r="N345" s="280"/>
      <c r="O345" s="280"/>
      <c r="P345" s="280"/>
      <c r="Q345" s="280"/>
      <c r="R345" s="280"/>
      <c r="S345" s="280"/>
      <c r="T345" s="28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2" t="s">
        <v>241</v>
      </c>
      <c r="AU345" s="282" t="s">
        <v>84</v>
      </c>
      <c r="AV345" s="15" t="s">
        <v>82</v>
      </c>
      <c r="AW345" s="15" t="s">
        <v>31</v>
      </c>
      <c r="AX345" s="15" t="s">
        <v>74</v>
      </c>
      <c r="AY345" s="282" t="s">
        <v>152</v>
      </c>
    </row>
    <row r="346" s="13" customFormat="1">
      <c r="A346" s="13"/>
      <c r="B346" s="246"/>
      <c r="C346" s="247"/>
      <c r="D346" s="239" t="s">
        <v>241</v>
      </c>
      <c r="E346" s="248" t="s">
        <v>1</v>
      </c>
      <c r="F346" s="249" t="s">
        <v>1496</v>
      </c>
      <c r="G346" s="247"/>
      <c r="H346" s="250">
        <v>23.199999999999999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241</v>
      </c>
      <c r="AU346" s="256" t="s">
        <v>84</v>
      </c>
      <c r="AV346" s="13" t="s">
        <v>84</v>
      </c>
      <c r="AW346" s="13" t="s">
        <v>31</v>
      </c>
      <c r="AX346" s="13" t="s">
        <v>74</v>
      </c>
      <c r="AY346" s="256" t="s">
        <v>152</v>
      </c>
    </row>
    <row r="347" s="14" customFormat="1">
      <c r="A347" s="14"/>
      <c r="B347" s="257"/>
      <c r="C347" s="258"/>
      <c r="D347" s="239" t="s">
        <v>241</v>
      </c>
      <c r="E347" s="259" t="s">
        <v>1</v>
      </c>
      <c r="F347" s="260" t="s">
        <v>243</v>
      </c>
      <c r="G347" s="258"/>
      <c r="H347" s="261">
        <v>53.200000000000003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7" t="s">
        <v>241</v>
      </c>
      <c r="AU347" s="267" t="s">
        <v>84</v>
      </c>
      <c r="AV347" s="14" t="s">
        <v>159</v>
      </c>
      <c r="AW347" s="14" t="s">
        <v>31</v>
      </c>
      <c r="AX347" s="14" t="s">
        <v>82</v>
      </c>
      <c r="AY347" s="267" t="s">
        <v>152</v>
      </c>
    </row>
    <row r="348" s="2" customFormat="1" ht="16.5" customHeight="1">
      <c r="A348" s="38"/>
      <c r="B348" s="39"/>
      <c r="C348" s="226" t="s">
        <v>244</v>
      </c>
      <c r="D348" s="226" t="s">
        <v>154</v>
      </c>
      <c r="E348" s="227" t="s">
        <v>484</v>
      </c>
      <c r="F348" s="228" t="s">
        <v>485</v>
      </c>
      <c r="G348" s="229" t="s">
        <v>206</v>
      </c>
      <c r="H348" s="230">
        <v>39</v>
      </c>
      <c r="I348" s="231"/>
      <c r="J348" s="232">
        <f>ROUND(I348*H348,2)</f>
        <v>0</v>
      </c>
      <c r="K348" s="228" t="s">
        <v>158</v>
      </c>
      <c r="L348" s="44"/>
      <c r="M348" s="233" t="s">
        <v>1</v>
      </c>
      <c r="N348" s="234" t="s">
        <v>39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0.0016999999999999999</v>
      </c>
      <c r="T348" s="236">
        <f>S348*H348</f>
        <v>0.066299999999999998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261</v>
      </c>
      <c r="AT348" s="237" t="s">
        <v>154</v>
      </c>
      <c r="AU348" s="237" t="s">
        <v>84</v>
      </c>
      <c r="AY348" s="17" t="s">
        <v>152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82</v>
      </c>
      <c r="BK348" s="238">
        <f>ROUND(I348*H348,2)</f>
        <v>0</v>
      </c>
      <c r="BL348" s="17" t="s">
        <v>261</v>
      </c>
      <c r="BM348" s="237" t="s">
        <v>1497</v>
      </c>
    </row>
    <row r="349" s="2" customFormat="1">
      <c r="A349" s="38"/>
      <c r="B349" s="39"/>
      <c r="C349" s="40"/>
      <c r="D349" s="239" t="s">
        <v>161</v>
      </c>
      <c r="E349" s="40"/>
      <c r="F349" s="240" t="s">
        <v>487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161</v>
      </c>
      <c r="AU349" s="17" t="s">
        <v>84</v>
      </c>
    </row>
    <row r="350" s="2" customFormat="1">
      <c r="A350" s="38"/>
      <c r="B350" s="39"/>
      <c r="C350" s="40"/>
      <c r="D350" s="244" t="s">
        <v>163</v>
      </c>
      <c r="E350" s="40"/>
      <c r="F350" s="245" t="s">
        <v>488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163</v>
      </c>
      <c r="AU350" s="17" t="s">
        <v>84</v>
      </c>
    </row>
    <row r="351" s="15" customFormat="1">
      <c r="A351" s="15"/>
      <c r="B351" s="273"/>
      <c r="C351" s="274"/>
      <c r="D351" s="239" t="s">
        <v>241</v>
      </c>
      <c r="E351" s="275" t="s">
        <v>1</v>
      </c>
      <c r="F351" s="276" t="s">
        <v>1201</v>
      </c>
      <c r="G351" s="274"/>
      <c r="H351" s="275" t="s">
        <v>1</v>
      </c>
      <c r="I351" s="277"/>
      <c r="J351" s="274"/>
      <c r="K351" s="274"/>
      <c r="L351" s="278"/>
      <c r="M351" s="279"/>
      <c r="N351" s="280"/>
      <c r="O351" s="280"/>
      <c r="P351" s="280"/>
      <c r="Q351" s="280"/>
      <c r="R351" s="280"/>
      <c r="S351" s="280"/>
      <c r="T351" s="28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2" t="s">
        <v>241</v>
      </c>
      <c r="AU351" s="282" t="s">
        <v>84</v>
      </c>
      <c r="AV351" s="15" t="s">
        <v>82</v>
      </c>
      <c r="AW351" s="15" t="s">
        <v>31</v>
      </c>
      <c r="AX351" s="15" t="s">
        <v>74</v>
      </c>
      <c r="AY351" s="282" t="s">
        <v>152</v>
      </c>
    </row>
    <row r="352" s="13" customFormat="1">
      <c r="A352" s="13"/>
      <c r="B352" s="246"/>
      <c r="C352" s="247"/>
      <c r="D352" s="239" t="s">
        <v>241</v>
      </c>
      <c r="E352" s="248" t="s">
        <v>1</v>
      </c>
      <c r="F352" s="249" t="s">
        <v>1498</v>
      </c>
      <c r="G352" s="247"/>
      <c r="H352" s="250">
        <v>32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6" t="s">
        <v>241</v>
      </c>
      <c r="AU352" s="256" t="s">
        <v>84</v>
      </c>
      <c r="AV352" s="13" t="s">
        <v>84</v>
      </c>
      <c r="AW352" s="13" t="s">
        <v>31</v>
      </c>
      <c r="AX352" s="13" t="s">
        <v>74</v>
      </c>
      <c r="AY352" s="256" t="s">
        <v>152</v>
      </c>
    </row>
    <row r="353" s="15" customFormat="1">
      <c r="A353" s="15"/>
      <c r="B353" s="273"/>
      <c r="C353" s="274"/>
      <c r="D353" s="239" t="s">
        <v>241</v>
      </c>
      <c r="E353" s="275" t="s">
        <v>1</v>
      </c>
      <c r="F353" s="276" t="s">
        <v>1179</v>
      </c>
      <c r="G353" s="274"/>
      <c r="H353" s="275" t="s">
        <v>1</v>
      </c>
      <c r="I353" s="277"/>
      <c r="J353" s="274"/>
      <c r="K353" s="274"/>
      <c r="L353" s="278"/>
      <c r="M353" s="279"/>
      <c r="N353" s="280"/>
      <c r="O353" s="280"/>
      <c r="P353" s="280"/>
      <c r="Q353" s="280"/>
      <c r="R353" s="280"/>
      <c r="S353" s="280"/>
      <c r="T353" s="28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2" t="s">
        <v>241</v>
      </c>
      <c r="AU353" s="282" t="s">
        <v>84</v>
      </c>
      <c r="AV353" s="15" t="s">
        <v>82</v>
      </c>
      <c r="AW353" s="15" t="s">
        <v>31</v>
      </c>
      <c r="AX353" s="15" t="s">
        <v>74</v>
      </c>
      <c r="AY353" s="282" t="s">
        <v>152</v>
      </c>
    </row>
    <row r="354" s="13" customFormat="1">
      <c r="A354" s="13"/>
      <c r="B354" s="246"/>
      <c r="C354" s="247"/>
      <c r="D354" s="239" t="s">
        <v>241</v>
      </c>
      <c r="E354" s="248" t="s">
        <v>1</v>
      </c>
      <c r="F354" s="249" t="s">
        <v>1499</v>
      </c>
      <c r="G354" s="247"/>
      <c r="H354" s="250">
        <v>7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6" t="s">
        <v>241</v>
      </c>
      <c r="AU354" s="256" t="s">
        <v>84</v>
      </c>
      <c r="AV354" s="13" t="s">
        <v>84</v>
      </c>
      <c r="AW354" s="13" t="s">
        <v>31</v>
      </c>
      <c r="AX354" s="13" t="s">
        <v>74</v>
      </c>
      <c r="AY354" s="256" t="s">
        <v>152</v>
      </c>
    </row>
    <row r="355" s="14" customFormat="1">
      <c r="A355" s="14"/>
      <c r="B355" s="257"/>
      <c r="C355" s="258"/>
      <c r="D355" s="239" t="s">
        <v>241</v>
      </c>
      <c r="E355" s="259" t="s">
        <v>1</v>
      </c>
      <c r="F355" s="260" t="s">
        <v>243</v>
      </c>
      <c r="G355" s="258"/>
      <c r="H355" s="261">
        <v>39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7" t="s">
        <v>241</v>
      </c>
      <c r="AU355" s="267" t="s">
        <v>84</v>
      </c>
      <c r="AV355" s="14" t="s">
        <v>159</v>
      </c>
      <c r="AW355" s="14" t="s">
        <v>31</v>
      </c>
      <c r="AX355" s="14" t="s">
        <v>82</v>
      </c>
      <c r="AY355" s="267" t="s">
        <v>152</v>
      </c>
    </row>
    <row r="356" s="2" customFormat="1" ht="16.5" customHeight="1">
      <c r="A356" s="38"/>
      <c r="B356" s="39"/>
      <c r="C356" s="226" t="s">
        <v>203</v>
      </c>
      <c r="D356" s="226" t="s">
        <v>154</v>
      </c>
      <c r="E356" s="227" t="s">
        <v>1500</v>
      </c>
      <c r="F356" s="228" t="s">
        <v>1501</v>
      </c>
      <c r="G356" s="229" t="s">
        <v>199</v>
      </c>
      <c r="H356" s="230">
        <v>1</v>
      </c>
      <c r="I356" s="231"/>
      <c r="J356" s="232">
        <f>ROUND(I356*H356,2)</f>
        <v>0</v>
      </c>
      <c r="K356" s="228" t="s">
        <v>158</v>
      </c>
      <c r="L356" s="44"/>
      <c r="M356" s="233" t="s">
        <v>1</v>
      </c>
      <c r="N356" s="234" t="s">
        <v>39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0.0090600000000000003</v>
      </c>
      <c r="T356" s="236">
        <f>S356*H356</f>
        <v>0.0090600000000000003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261</v>
      </c>
      <c r="AT356" s="237" t="s">
        <v>154</v>
      </c>
      <c r="AU356" s="237" t="s">
        <v>84</v>
      </c>
      <c r="AY356" s="17" t="s">
        <v>152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82</v>
      </c>
      <c r="BK356" s="238">
        <f>ROUND(I356*H356,2)</f>
        <v>0</v>
      </c>
      <c r="BL356" s="17" t="s">
        <v>261</v>
      </c>
      <c r="BM356" s="237" t="s">
        <v>1502</v>
      </c>
    </row>
    <row r="357" s="2" customFormat="1">
      <c r="A357" s="38"/>
      <c r="B357" s="39"/>
      <c r="C357" s="40"/>
      <c r="D357" s="239" t="s">
        <v>161</v>
      </c>
      <c r="E357" s="40"/>
      <c r="F357" s="240" t="s">
        <v>1503</v>
      </c>
      <c r="G357" s="40"/>
      <c r="H357" s="40"/>
      <c r="I357" s="241"/>
      <c r="J357" s="40"/>
      <c r="K357" s="40"/>
      <c r="L357" s="44"/>
      <c r="M357" s="242"/>
      <c r="N357" s="24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161</v>
      </c>
      <c r="AU357" s="17" t="s">
        <v>84</v>
      </c>
    </row>
    <row r="358" s="2" customFormat="1">
      <c r="A358" s="38"/>
      <c r="B358" s="39"/>
      <c r="C358" s="40"/>
      <c r="D358" s="244" t="s">
        <v>163</v>
      </c>
      <c r="E358" s="40"/>
      <c r="F358" s="245" t="s">
        <v>1504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163</v>
      </c>
      <c r="AU358" s="17" t="s">
        <v>84</v>
      </c>
    </row>
    <row r="359" s="2" customFormat="1" ht="16.5" customHeight="1">
      <c r="A359" s="38"/>
      <c r="B359" s="39"/>
      <c r="C359" s="226" t="s">
        <v>188</v>
      </c>
      <c r="D359" s="226" t="s">
        <v>154</v>
      </c>
      <c r="E359" s="227" t="s">
        <v>724</v>
      </c>
      <c r="F359" s="228" t="s">
        <v>725</v>
      </c>
      <c r="G359" s="229" t="s">
        <v>206</v>
      </c>
      <c r="H359" s="230">
        <v>6.2999999999999998</v>
      </c>
      <c r="I359" s="231"/>
      <c r="J359" s="232">
        <f>ROUND(I359*H359,2)</f>
        <v>0</v>
      </c>
      <c r="K359" s="228" t="s">
        <v>158</v>
      </c>
      <c r="L359" s="44"/>
      <c r="M359" s="233" t="s">
        <v>1</v>
      </c>
      <c r="N359" s="234" t="s">
        <v>39</v>
      </c>
      <c r="O359" s="91"/>
      <c r="P359" s="235">
        <f>O359*H359</f>
        <v>0</v>
      </c>
      <c r="Q359" s="235">
        <v>0</v>
      </c>
      <c r="R359" s="235">
        <f>Q359*H359</f>
        <v>0</v>
      </c>
      <c r="S359" s="235">
        <v>0.00167</v>
      </c>
      <c r="T359" s="236">
        <f>S359*H359</f>
        <v>0.010521000000000001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261</v>
      </c>
      <c r="AT359" s="237" t="s">
        <v>154</v>
      </c>
      <c r="AU359" s="237" t="s">
        <v>84</v>
      </c>
      <c r="AY359" s="17" t="s">
        <v>152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82</v>
      </c>
      <c r="BK359" s="238">
        <f>ROUND(I359*H359,2)</f>
        <v>0</v>
      </c>
      <c r="BL359" s="17" t="s">
        <v>261</v>
      </c>
      <c r="BM359" s="237" t="s">
        <v>1505</v>
      </c>
    </row>
    <row r="360" s="2" customFormat="1">
      <c r="A360" s="38"/>
      <c r="B360" s="39"/>
      <c r="C360" s="40"/>
      <c r="D360" s="239" t="s">
        <v>161</v>
      </c>
      <c r="E360" s="40"/>
      <c r="F360" s="240" t="s">
        <v>727</v>
      </c>
      <c r="G360" s="40"/>
      <c r="H360" s="40"/>
      <c r="I360" s="241"/>
      <c r="J360" s="40"/>
      <c r="K360" s="40"/>
      <c r="L360" s="44"/>
      <c r="M360" s="242"/>
      <c r="N360" s="24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161</v>
      </c>
      <c r="AU360" s="17" t="s">
        <v>84</v>
      </c>
    </row>
    <row r="361" s="2" customFormat="1">
      <c r="A361" s="38"/>
      <c r="B361" s="39"/>
      <c r="C361" s="40"/>
      <c r="D361" s="244" t="s">
        <v>163</v>
      </c>
      <c r="E361" s="40"/>
      <c r="F361" s="245" t="s">
        <v>728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163</v>
      </c>
      <c r="AU361" s="17" t="s">
        <v>84</v>
      </c>
    </row>
    <row r="362" s="13" customFormat="1">
      <c r="A362" s="13"/>
      <c r="B362" s="246"/>
      <c r="C362" s="247"/>
      <c r="D362" s="239" t="s">
        <v>241</v>
      </c>
      <c r="E362" s="248" t="s">
        <v>1</v>
      </c>
      <c r="F362" s="249" t="s">
        <v>1506</v>
      </c>
      <c r="G362" s="247"/>
      <c r="H362" s="250">
        <v>3.6000000000000001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6" t="s">
        <v>241</v>
      </c>
      <c r="AU362" s="256" t="s">
        <v>84</v>
      </c>
      <c r="AV362" s="13" t="s">
        <v>84</v>
      </c>
      <c r="AW362" s="13" t="s">
        <v>31</v>
      </c>
      <c r="AX362" s="13" t="s">
        <v>74</v>
      </c>
      <c r="AY362" s="256" t="s">
        <v>152</v>
      </c>
    </row>
    <row r="363" s="13" customFormat="1">
      <c r="A363" s="13"/>
      <c r="B363" s="246"/>
      <c r="C363" s="247"/>
      <c r="D363" s="239" t="s">
        <v>241</v>
      </c>
      <c r="E363" s="248" t="s">
        <v>1</v>
      </c>
      <c r="F363" s="249" t="s">
        <v>1507</v>
      </c>
      <c r="G363" s="247"/>
      <c r="H363" s="250">
        <v>1.8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6" t="s">
        <v>241</v>
      </c>
      <c r="AU363" s="256" t="s">
        <v>84</v>
      </c>
      <c r="AV363" s="13" t="s">
        <v>84</v>
      </c>
      <c r="AW363" s="13" t="s">
        <v>31</v>
      </c>
      <c r="AX363" s="13" t="s">
        <v>74</v>
      </c>
      <c r="AY363" s="256" t="s">
        <v>152</v>
      </c>
    </row>
    <row r="364" s="13" customFormat="1">
      <c r="A364" s="13"/>
      <c r="B364" s="246"/>
      <c r="C364" s="247"/>
      <c r="D364" s="239" t="s">
        <v>241</v>
      </c>
      <c r="E364" s="248" t="s">
        <v>1</v>
      </c>
      <c r="F364" s="249" t="s">
        <v>1508</v>
      </c>
      <c r="G364" s="247"/>
      <c r="H364" s="250">
        <v>0.90000000000000002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6" t="s">
        <v>241</v>
      </c>
      <c r="AU364" s="256" t="s">
        <v>84</v>
      </c>
      <c r="AV364" s="13" t="s">
        <v>84</v>
      </c>
      <c r="AW364" s="13" t="s">
        <v>31</v>
      </c>
      <c r="AX364" s="13" t="s">
        <v>74</v>
      </c>
      <c r="AY364" s="256" t="s">
        <v>152</v>
      </c>
    </row>
    <row r="365" s="14" customFormat="1">
      <c r="A365" s="14"/>
      <c r="B365" s="257"/>
      <c r="C365" s="258"/>
      <c r="D365" s="239" t="s">
        <v>241</v>
      </c>
      <c r="E365" s="259" t="s">
        <v>1</v>
      </c>
      <c r="F365" s="260" t="s">
        <v>243</v>
      </c>
      <c r="G365" s="258"/>
      <c r="H365" s="261">
        <v>6.2999999999999998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241</v>
      </c>
      <c r="AU365" s="267" t="s">
        <v>84</v>
      </c>
      <c r="AV365" s="14" t="s">
        <v>159</v>
      </c>
      <c r="AW365" s="14" t="s">
        <v>31</v>
      </c>
      <c r="AX365" s="14" t="s">
        <v>82</v>
      </c>
      <c r="AY365" s="267" t="s">
        <v>152</v>
      </c>
    </row>
    <row r="366" s="2" customFormat="1" ht="16.5" customHeight="1">
      <c r="A366" s="38"/>
      <c r="B366" s="39"/>
      <c r="C366" s="226" t="s">
        <v>215</v>
      </c>
      <c r="D366" s="226" t="s">
        <v>154</v>
      </c>
      <c r="E366" s="227" t="s">
        <v>1190</v>
      </c>
      <c r="F366" s="228" t="s">
        <v>1191</v>
      </c>
      <c r="G366" s="229" t="s">
        <v>157</v>
      </c>
      <c r="H366" s="230">
        <v>2.7000000000000002</v>
      </c>
      <c r="I366" s="231"/>
      <c r="J366" s="232">
        <f>ROUND(I366*H366,2)</f>
        <v>0</v>
      </c>
      <c r="K366" s="228" t="s">
        <v>158</v>
      </c>
      <c r="L366" s="44"/>
      <c r="M366" s="233" t="s">
        <v>1</v>
      </c>
      <c r="N366" s="234" t="s">
        <v>39</v>
      </c>
      <c r="O366" s="91"/>
      <c r="P366" s="235">
        <f>O366*H366</f>
        <v>0</v>
      </c>
      <c r="Q366" s="235">
        <v>0</v>
      </c>
      <c r="R366" s="235">
        <f>Q366*H366</f>
        <v>0</v>
      </c>
      <c r="S366" s="235">
        <v>0.0058399999999999997</v>
      </c>
      <c r="T366" s="236">
        <f>S366*H366</f>
        <v>0.015768000000000001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7" t="s">
        <v>261</v>
      </c>
      <c r="AT366" s="237" t="s">
        <v>154</v>
      </c>
      <c r="AU366" s="237" t="s">
        <v>84</v>
      </c>
      <c r="AY366" s="17" t="s">
        <v>152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7" t="s">
        <v>82</v>
      </c>
      <c r="BK366" s="238">
        <f>ROUND(I366*H366,2)</f>
        <v>0</v>
      </c>
      <c r="BL366" s="17" t="s">
        <v>261</v>
      </c>
      <c r="BM366" s="237" t="s">
        <v>1509</v>
      </c>
    </row>
    <row r="367" s="2" customFormat="1">
      <c r="A367" s="38"/>
      <c r="B367" s="39"/>
      <c r="C367" s="40"/>
      <c r="D367" s="239" t="s">
        <v>161</v>
      </c>
      <c r="E367" s="40"/>
      <c r="F367" s="240" t="s">
        <v>1193</v>
      </c>
      <c r="G367" s="40"/>
      <c r="H367" s="40"/>
      <c r="I367" s="241"/>
      <c r="J367" s="40"/>
      <c r="K367" s="40"/>
      <c r="L367" s="44"/>
      <c r="M367" s="242"/>
      <c r="N367" s="24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161</v>
      </c>
      <c r="AU367" s="17" t="s">
        <v>84</v>
      </c>
    </row>
    <row r="368" s="2" customFormat="1">
      <c r="A368" s="38"/>
      <c r="B368" s="39"/>
      <c r="C368" s="40"/>
      <c r="D368" s="244" t="s">
        <v>163</v>
      </c>
      <c r="E368" s="40"/>
      <c r="F368" s="245" t="s">
        <v>1194</v>
      </c>
      <c r="G368" s="40"/>
      <c r="H368" s="40"/>
      <c r="I368" s="241"/>
      <c r="J368" s="40"/>
      <c r="K368" s="40"/>
      <c r="L368" s="44"/>
      <c r="M368" s="242"/>
      <c r="N368" s="24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163</v>
      </c>
      <c r="AU368" s="17" t="s">
        <v>84</v>
      </c>
    </row>
    <row r="369" s="15" customFormat="1">
      <c r="A369" s="15"/>
      <c r="B369" s="273"/>
      <c r="C369" s="274"/>
      <c r="D369" s="239" t="s">
        <v>241</v>
      </c>
      <c r="E369" s="275" t="s">
        <v>1</v>
      </c>
      <c r="F369" s="276" t="s">
        <v>1510</v>
      </c>
      <c r="G369" s="274"/>
      <c r="H369" s="275" t="s">
        <v>1</v>
      </c>
      <c r="I369" s="277"/>
      <c r="J369" s="274"/>
      <c r="K369" s="274"/>
      <c r="L369" s="278"/>
      <c r="M369" s="279"/>
      <c r="N369" s="280"/>
      <c r="O369" s="280"/>
      <c r="P369" s="280"/>
      <c r="Q369" s="280"/>
      <c r="R369" s="280"/>
      <c r="S369" s="280"/>
      <c r="T369" s="28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82" t="s">
        <v>241</v>
      </c>
      <c r="AU369" s="282" t="s">
        <v>84</v>
      </c>
      <c r="AV369" s="15" t="s">
        <v>82</v>
      </c>
      <c r="AW369" s="15" t="s">
        <v>31</v>
      </c>
      <c r="AX369" s="15" t="s">
        <v>74</v>
      </c>
      <c r="AY369" s="282" t="s">
        <v>152</v>
      </c>
    </row>
    <row r="370" s="13" customFormat="1">
      <c r="A370" s="13"/>
      <c r="B370" s="246"/>
      <c r="C370" s="247"/>
      <c r="D370" s="239" t="s">
        <v>241</v>
      </c>
      <c r="E370" s="248" t="s">
        <v>1</v>
      </c>
      <c r="F370" s="249" t="s">
        <v>1511</v>
      </c>
      <c r="G370" s="247"/>
      <c r="H370" s="250">
        <v>2.7000000000000002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241</v>
      </c>
      <c r="AU370" s="256" t="s">
        <v>84</v>
      </c>
      <c r="AV370" s="13" t="s">
        <v>84</v>
      </c>
      <c r="AW370" s="13" t="s">
        <v>31</v>
      </c>
      <c r="AX370" s="13" t="s">
        <v>82</v>
      </c>
      <c r="AY370" s="256" t="s">
        <v>152</v>
      </c>
    </row>
    <row r="371" s="2" customFormat="1" ht="16.5" customHeight="1">
      <c r="A371" s="38"/>
      <c r="B371" s="39"/>
      <c r="C371" s="226" t="s">
        <v>221</v>
      </c>
      <c r="D371" s="226" t="s">
        <v>154</v>
      </c>
      <c r="E371" s="227" t="s">
        <v>312</v>
      </c>
      <c r="F371" s="228" t="s">
        <v>313</v>
      </c>
      <c r="G371" s="229" t="s">
        <v>206</v>
      </c>
      <c r="H371" s="230">
        <v>28</v>
      </c>
      <c r="I371" s="231"/>
      <c r="J371" s="232">
        <f>ROUND(I371*H371,2)</f>
        <v>0</v>
      </c>
      <c r="K371" s="228" t="s">
        <v>158</v>
      </c>
      <c r="L371" s="44"/>
      <c r="M371" s="233" t="s">
        <v>1</v>
      </c>
      <c r="N371" s="234" t="s">
        <v>39</v>
      </c>
      <c r="O371" s="91"/>
      <c r="P371" s="235">
        <f>O371*H371</f>
        <v>0</v>
      </c>
      <c r="Q371" s="235">
        <v>0</v>
      </c>
      <c r="R371" s="235">
        <f>Q371*H371</f>
        <v>0</v>
      </c>
      <c r="S371" s="235">
        <v>0.0025999999999999999</v>
      </c>
      <c r="T371" s="236">
        <f>S371*H371</f>
        <v>0.072800000000000004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261</v>
      </c>
      <c r="AT371" s="237" t="s">
        <v>154</v>
      </c>
      <c r="AU371" s="237" t="s">
        <v>84</v>
      </c>
      <c r="AY371" s="17" t="s">
        <v>152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82</v>
      </c>
      <c r="BK371" s="238">
        <f>ROUND(I371*H371,2)</f>
        <v>0</v>
      </c>
      <c r="BL371" s="17" t="s">
        <v>261</v>
      </c>
      <c r="BM371" s="237" t="s">
        <v>1512</v>
      </c>
    </row>
    <row r="372" s="2" customFormat="1">
      <c r="A372" s="38"/>
      <c r="B372" s="39"/>
      <c r="C372" s="40"/>
      <c r="D372" s="239" t="s">
        <v>161</v>
      </c>
      <c r="E372" s="40"/>
      <c r="F372" s="240" t="s">
        <v>315</v>
      </c>
      <c r="G372" s="40"/>
      <c r="H372" s="40"/>
      <c r="I372" s="241"/>
      <c r="J372" s="40"/>
      <c r="K372" s="40"/>
      <c r="L372" s="44"/>
      <c r="M372" s="242"/>
      <c r="N372" s="24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161</v>
      </c>
      <c r="AU372" s="17" t="s">
        <v>84</v>
      </c>
    </row>
    <row r="373" s="2" customFormat="1">
      <c r="A373" s="38"/>
      <c r="B373" s="39"/>
      <c r="C373" s="40"/>
      <c r="D373" s="244" t="s">
        <v>163</v>
      </c>
      <c r="E373" s="40"/>
      <c r="F373" s="245" t="s">
        <v>316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163</v>
      </c>
      <c r="AU373" s="17" t="s">
        <v>84</v>
      </c>
    </row>
    <row r="374" s="13" customFormat="1">
      <c r="A374" s="13"/>
      <c r="B374" s="246"/>
      <c r="C374" s="247"/>
      <c r="D374" s="239" t="s">
        <v>241</v>
      </c>
      <c r="E374" s="248" t="s">
        <v>1</v>
      </c>
      <c r="F374" s="249" t="s">
        <v>1513</v>
      </c>
      <c r="G374" s="247"/>
      <c r="H374" s="250">
        <v>28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6" t="s">
        <v>241</v>
      </c>
      <c r="AU374" s="256" t="s">
        <v>84</v>
      </c>
      <c r="AV374" s="13" t="s">
        <v>84</v>
      </c>
      <c r="AW374" s="13" t="s">
        <v>31</v>
      </c>
      <c r="AX374" s="13" t="s">
        <v>82</v>
      </c>
      <c r="AY374" s="256" t="s">
        <v>152</v>
      </c>
    </row>
    <row r="375" s="2" customFormat="1" ht="16.5" customHeight="1">
      <c r="A375" s="38"/>
      <c r="B375" s="39"/>
      <c r="C375" s="226" t="s">
        <v>229</v>
      </c>
      <c r="D375" s="226" t="s">
        <v>154</v>
      </c>
      <c r="E375" s="227" t="s">
        <v>318</v>
      </c>
      <c r="F375" s="228" t="s">
        <v>319</v>
      </c>
      <c r="G375" s="229" t="s">
        <v>206</v>
      </c>
      <c r="H375" s="230">
        <v>12</v>
      </c>
      <c r="I375" s="231"/>
      <c r="J375" s="232">
        <f>ROUND(I375*H375,2)</f>
        <v>0</v>
      </c>
      <c r="K375" s="228" t="s">
        <v>158</v>
      </c>
      <c r="L375" s="44"/>
      <c r="M375" s="233" t="s">
        <v>1</v>
      </c>
      <c r="N375" s="234" t="s">
        <v>39</v>
      </c>
      <c r="O375" s="91"/>
      <c r="P375" s="235">
        <f>O375*H375</f>
        <v>0</v>
      </c>
      <c r="Q375" s="235">
        <v>0</v>
      </c>
      <c r="R375" s="235">
        <f>Q375*H375</f>
        <v>0</v>
      </c>
      <c r="S375" s="235">
        <v>0.0039399999999999999</v>
      </c>
      <c r="T375" s="236">
        <f>S375*H375</f>
        <v>0.047280000000000003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261</v>
      </c>
      <c r="AT375" s="237" t="s">
        <v>154</v>
      </c>
      <c r="AU375" s="237" t="s">
        <v>84</v>
      </c>
      <c r="AY375" s="17" t="s">
        <v>152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82</v>
      </c>
      <c r="BK375" s="238">
        <f>ROUND(I375*H375,2)</f>
        <v>0</v>
      </c>
      <c r="BL375" s="17" t="s">
        <v>261</v>
      </c>
      <c r="BM375" s="237" t="s">
        <v>1514</v>
      </c>
    </row>
    <row r="376" s="2" customFormat="1">
      <c r="A376" s="38"/>
      <c r="B376" s="39"/>
      <c r="C376" s="40"/>
      <c r="D376" s="239" t="s">
        <v>161</v>
      </c>
      <c r="E376" s="40"/>
      <c r="F376" s="240" t="s">
        <v>321</v>
      </c>
      <c r="G376" s="40"/>
      <c r="H376" s="40"/>
      <c r="I376" s="241"/>
      <c r="J376" s="40"/>
      <c r="K376" s="40"/>
      <c r="L376" s="44"/>
      <c r="M376" s="242"/>
      <c r="N376" s="243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161</v>
      </c>
      <c r="AU376" s="17" t="s">
        <v>84</v>
      </c>
    </row>
    <row r="377" s="2" customFormat="1">
      <c r="A377" s="38"/>
      <c r="B377" s="39"/>
      <c r="C377" s="40"/>
      <c r="D377" s="244" t="s">
        <v>163</v>
      </c>
      <c r="E377" s="40"/>
      <c r="F377" s="245" t="s">
        <v>322</v>
      </c>
      <c r="G377" s="40"/>
      <c r="H377" s="40"/>
      <c r="I377" s="241"/>
      <c r="J377" s="40"/>
      <c r="K377" s="40"/>
      <c r="L377" s="44"/>
      <c r="M377" s="242"/>
      <c r="N377" s="24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163</v>
      </c>
      <c r="AU377" s="17" t="s">
        <v>84</v>
      </c>
    </row>
    <row r="378" s="13" customFormat="1">
      <c r="A378" s="13"/>
      <c r="B378" s="246"/>
      <c r="C378" s="247"/>
      <c r="D378" s="239" t="s">
        <v>241</v>
      </c>
      <c r="E378" s="248" t="s">
        <v>1</v>
      </c>
      <c r="F378" s="249" t="s">
        <v>953</v>
      </c>
      <c r="G378" s="247"/>
      <c r="H378" s="250">
        <v>12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241</v>
      </c>
      <c r="AU378" s="256" t="s">
        <v>84</v>
      </c>
      <c r="AV378" s="13" t="s">
        <v>84</v>
      </c>
      <c r="AW378" s="13" t="s">
        <v>31</v>
      </c>
      <c r="AX378" s="13" t="s">
        <v>82</v>
      </c>
      <c r="AY378" s="256" t="s">
        <v>152</v>
      </c>
    </row>
    <row r="379" s="12" customFormat="1" ht="22.8" customHeight="1">
      <c r="A379" s="12"/>
      <c r="B379" s="210"/>
      <c r="C379" s="211"/>
      <c r="D379" s="212" t="s">
        <v>73</v>
      </c>
      <c r="E379" s="224" t="s">
        <v>323</v>
      </c>
      <c r="F379" s="224" t="s">
        <v>324</v>
      </c>
      <c r="G379" s="211"/>
      <c r="H379" s="211"/>
      <c r="I379" s="214"/>
      <c r="J379" s="225">
        <f>BK379</f>
        <v>0</v>
      </c>
      <c r="K379" s="211"/>
      <c r="L379" s="216"/>
      <c r="M379" s="217"/>
      <c r="N379" s="218"/>
      <c r="O379" s="218"/>
      <c r="P379" s="219">
        <f>SUM(P380:P400)</f>
        <v>0</v>
      </c>
      <c r="Q379" s="218"/>
      <c r="R379" s="219">
        <f>SUM(R380:R400)</f>
        <v>0.042403200000000002</v>
      </c>
      <c r="S379" s="218"/>
      <c r="T379" s="220">
        <f>SUM(T380:T400)</f>
        <v>3.7986200000000001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21" t="s">
        <v>84</v>
      </c>
      <c r="AT379" s="222" t="s">
        <v>73</v>
      </c>
      <c r="AU379" s="222" t="s">
        <v>82</v>
      </c>
      <c r="AY379" s="221" t="s">
        <v>152</v>
      </c>
      <c r="BK379" s="223">
        <f>SUM(BK380:BK400)</f>
        <v>0</v>
      </c>
    </row>
    <row r="380" s="2" customFormat="1" ht="24.15" customHeight="1">
      <c r="A380" s="38"/>
      <c r="B380" s="39"/>
      <c r="C380" s="226" t="s">
        <v>182</v>
      </c>
      <c r="D380" s="226" t="s">
        <v>154</v>
      </c>
      <c r="E380" s="227" t="s">
        <v>1203</v>
      </c>
      <c r="F380" s="228" t="s">
        <v>1204</v>
      </c>
      <c r="G380" s="229" t="s">
        <v>157</v>
      </c>
      <c r="H380" s="230">
        <v>210</v>
      </c>
      <c r="I380" s="231"/>
      <c r="J380" s="232">
        <f>ROUND(I380*H380,2)</f>
        <v>0</v>
      </c>
      <c r="K380" s="228" t="s">
        <v>158</v>
      </c>
      <c r="L380" s="44"/>
      <c r="M380" s="233" t="s">
        <v>1</v>
      </c>
      <c r="N380" s="234" t="s">
        <v>39</v>
      </c>
      <c r="O380" s="91"/>
      <c r="P380" s="235">
        <f>O380*H380</f>
        <v>0</v>
      </c>
      <c r="Q380" s="235">
        <v>0.00020000000000000001</v>
      </c>
      <c r="R380" s="235">
        <f>Q380*H380</f>
        <v>0.042000000000000003</v>
      </c>
      <c r="S380" s="235">
        <v>0.017780000000000001</v>
      </c>
      <c r="T380" s="236">
        <f>S380*H380</f>
        <v>3.7338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261</v>
      </c>
      <c r="AT380" s="237" t="s">
        <v>154</v>
      </c>
      <c r="AU380" s="237" t="s">
        <v>84</v>
      </c>
      <c r="AY380" s="17" t="s">
        <v>152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82</v>
      </c>
      <c r="BK380" s="238">
        <f>ROUND(I380*H380,2)</f>
        <v>0</v>
      </c>
      <c r="BL380" s="17" t="s">
        <v>261</v>
      </c>
      <c r="BM380" s="237" t="s">
        <v>1515</v>
      </c>
    </row>
    <row r="381" s="2" customFormat="1">
      <c r="A381" s="38"/>
      <c r="B381" s="39"/>
      <c r="C381" s="40"/>
      <c r="D381" s="239" t="s">
        <v>161</v>
      </c>
      <c r="E381" s="40"/>
      <c r="F381" s="240" t="s">
        <v>1206</v>
      </c>
      <c r="G381" s="40"/>
      <c r="H381" s="40"/>
      <c r="I381" s="241"/>
      <c r="J381" s="40"/>
      <c r="K381" s="40"/>
      <c r="L381" s="44"/>
      <c r="M381" s="242"/>
      <c r="N381" s="24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161</v>
      </c>
      <c r="AU381" s="17" t="s">
        <v>84</v>
      </c>
    </row>
    <row r="382" s="2" customFormat="1">
      <c r="A382" s="38"/>
      <c r="B382" s="39"/>
      <c r="C382" s="40"/>
      <c r="D382" s="244" t="s">
        <v>163</v>
      </c>
      <c r="E382" s="40"/>
      <c r="F382" s="245" t="s">
        <v>1207</v>
      </c>
      <c r="G382" s="40"/>
      <c r="H382" s="40"/>
      <c r="I382" s="241"/>
      <c r="J382" s="40"/>
      <c r="K382" s="40"/>
      <c r="L382" s="44"/>
      <c r="M382" s="242"/>
      <c r="N382" s="243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163</v>
      </c>
      <c r="AU382" s="17" t="s">
        <v>84</v>
      </c>
    </row>
    <row r="383" s="15" customFormat="1">
      <c r="A383" s="15"/>
      <c r="B383" s="273"/>
      <c r="C383" s="274"/>
      <c r="D383" s="239" t="s">
        <v>241</v>
      </c>
      <c r="E383" s="275" t="s">
        <v>1</v>
      </c>
      <c r="F383" s="276" t="s">
        <v>1476</v>
      </c>
      <c r="G383" s="274"/>
      <c r="H383" s="275" t="s">
        <v>1</v>
      </c>
      <c r="I383" s="277"/>
      <c r="J383" s="274"/>
      <c r="K383" s="274"/>
      <c r="L383" s="278"/>
      <c r="M383" s="279"/>
      <c r="N383" s="280"/>
      <c r="O383" s="280"/>
      <c r="P383" s="280"/>
      <c r="Q383" s="280"/>
      <c r="R383" s="280"/>
      <c r="S383" s="280"/>
      <c r="T383" s="28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2" t="s">
        <v>241</v>
      </c>
      <c r="AU383" s="282" t="s">
        <v>84</v>
      </c>
      <c r="AV383" s="15" t="s">
        <v>82</v>
      </c>
      <c r="AW383" s="15" t="s">
        <v>31</v>
      </c>
      <c r="AX383" s="15" t="s">
        <v>74</v>
      </c>
      <c r="AY383" s="282" t="s">
        <v>152</v>
      </c>
    </row>
    <row r="384" s="13" customFormat="1">
      <c r="A384" s="13"/>
      <c r="B384" s="246"/>
      <c r="C384" s="247"/>
      <c r="D384" s="239" t="s">
        <v>241</v>
      </c>
      <c r="E384" s="248" t="s">
        <v>1</v>
      </c>
      <c r="F384" s="249" t="s">
        <v>1516</v>
      </c>
      <c r="G384" s="247"/>
      <c r="H384" s="250">
        <v>210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241</v>
      </c>
      <c r="AU384" s="256" t="s">
        <v>84</v>
      </c>
      <c r="AV384" s="13" t="s">
        <v>84</v>
      </c>
      <c r="AW384" s="13" t="s">
        <v>31</v>
      </c>
      <c r="AX384" s="13" t="s">
        <v>82</v>
      </c>
      <c r="AY384" s="256" t="s">
        <v>152</v>
      </c>
    </row>
    <row r="385" s="2" customFormat="1" ht="78" customHeight="1">
      <c r="A385" s="38"/>
      <c r="B385" s="39"/>
      <c r="C385" s="226" t="s">
        <v>190</v>
      </c>
      <c r="D385" s="226" t="s">
        <v>154</v>
      </c>
      <c r="E385" s="227" t="s">
        <v>1209</v>
      </c>
      <c r="F385" s="228" t="s">
        <v>1210</v>
      </c>
      <c r="G385" s="229" t="s">
        <v>1211</v>
      </c>
      <c r="H385" s="230">
        <v>1</v>
      </c>
      <c r="I385" s="231"/>
      <c r="J385" s="232">
        <f>ROUND(I385*H385,2)</f>
        <v>0</v>
      </c>
      <c r="K385" s="228" t="s">
        <v>1</v>
      </c>
      <c r="L385" s="44"/>
      <c r="M385" s="233" t="s">
        <v>1</v>
      </c>
      <c r="N385" s="234" t="s">
        <v>39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261</v>
      </c>
      <c r="AT385" s="237" t="s">
        <v>154</v>
      </c>
      <c r="AU385" s="237" t="s">
        <v>84</v>
      </c>
      <c r="AY385" s="17" t="s">
        <v>152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82</v>
      </c>
      <c r="BK385" s="238">
        <f>ROUND(I385*H385,2)</f>
        <v>0</v>
      </c>
      <c r="BL385" s="17" t="s">
        <v>261</v>
      </c>
      <c r="BM385" s="237" t="s">
        <v>1517</v>
      </c>
    </row>
    <row r="386" s="2" customFormat="1">
      <c r="A386" s="38"/>
      <c r="B386" s="39"/>
      <c r="C386" s="40"/>
      <c r="D386" s="239" t="s">
        <v>161</v>
      </c>
      <c r="E386" s="40"/>
      <c r="F386" s="240" t="s">
        <v>1213</v>
      </c>
      <c r="G386" s="40"/>
      <c r="H386" s="40"/>
      <c r="I386" s="241"/>
      <c r="J386" s="40"/>
      <c r="K386" s="40"/>
      <c r="L386" s="44"/>
      <c r="M386" s="242"/>
      <c r="N386" s="243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161</v>
      </c>
      <c r="AU386" s="17" t="s">
        <v>84</v>
      </c>
    </row>
    <row r="387" s="13" customFormat="1">
      <c r="A387" s="13"/>
      <c r="B387" s="246"/>
      <c r="C387" s="247"/>
      <c r="D387" s="239" t="s">
        <v>241</v>
      </c>
      <c r="E387" s="248" t="s">
        <v>1</v>
      </c>
      <c r="F387" s="249" t="s">
        <v>82</v>
      </c>
      <c r="G387" s="247"/>
      <c r="H387" s="250">
        <v>1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6" t="s">
        <v>241</v>
      </c>
      <c r="AU387" s="256" t="s">
        <v>84</v>
      </c>
      <c r="AV387" s="13" t="s">
        <v>84</v>
      </c>
      <c r="AW387" s="13" t="s">
        <v>31</v>
      </c>
      <c r="AX387" s="13" t="s">
        <v>82</v>
      </c>
      <c r="AY387" s="256" t="s">
        <v>152</v>
      </c>
    </row>
    <row r="388" s="2" customFormat="1" ht="37.8" customHeight="1">
      <c r="A388" s="38"/>
      <c r="B388" s="39"/>
      <c r="C388" s="226" t="s">
        <v>8</v>
      </c>
      <c r="D388" s="226" t="s">
        <v>154</v>
      </c>
      <c r="E388" s="227" t="s">
        <v>1337</v>
      </c>
      <c r="F388" s="228" t="s">
        <v>1338</v>
      </c>
      <c r="G388" s="229" t="s">
        <v>206</v>
      </c>
      <c r="H388" s="230">
        <v>14</v>
      </c>
      <c r="I388" s="231"/>
      <c r="J388" s="232">
        <f>ROUND(I388*H388,2)</f>
        <v>0</v>
      </c>
      <c r="K388" s="228" t="s">
        <v>158</v>
      </c>
      <c r="L388" s="44"/>
      <c r="M388" s="233" t="s">
        <v>1</v>
      </c>
      <c r="N388" s="234" t="s">
        <v>39</v>
      </c>
      <c r="O388" s="91"/>
      <c r="P388" s="235">
        <f>O388*H388</f>
        <v>0</v>
      </c>
      <c r="Q388" s="235">
        <v>2.8799999999999999E-05</v>
      </c>
      <c r="R388" s="235">
        <f>Q388*H388</f>
        <v>0.00040319999999999999</v>
      </c>
      <c r="S388" s="235">
        <v>0.0046299999999999996</v>
      </c>
      <c r="T388" s="236">
        <f>S388*H388</f>
        <v>0.064819999999999989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261</v>
      </c>
      <c r="AT388" s="237" t="s">
        <v>154</v>
      </c>
      <c r="AU388" s="237" t="s">
        <v>84</v>
      </c>
      <c r="AY388" s="17" t="s">
        <v>152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82</v>
      </c>
      <c r="BK388" s="238">
        <f>ROUND(I388*H388,2)</f>
        <v>0</v>
      </c>
      <c r="BL388" s="17" t="s">
        <v>261</v>
      </c>
      <c r="BM388" s="237" t="s">
        <v>1518</v>
      </c>
    </row>
    <row r="389" s="2" customFormat="1">
      <c r="A389" s="38"/>
      <c r="B389" s="39"/>
      <c r="C389" s="40"/>
      <c r="D389" s="239" t="s">
        <v>161</v>
      </c>
      <c r="E389" s="40"/>
      <c r="F389" s="240" t="s">
        <v>1340</v>
      </c>
      <c r="G389" s="40"/>
      <c r="H389" s="40"/>
      <c r="I389" s="241"/>
      <c r="J389" s="40"/>
      <c r="K389" s="40"/>
      <c r="L389" s="44"/>
      <c r="M389" s="242"/>
      <c r="N389" s="243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161</v>
      </c>
      <c r="AU389" s="17" t="s">
        <v>84</v>
      </c>
    </row>
    <row r="390" s="2" customFormat="1">
      <c r="A390" s="38"/>
      <c r="B390" s="39"/>
      <c r="C390" s="40"/>
      <c r="D390" s="244" t="s">
        <v>163</v>
      </c>
      <c r="E390" s="40"/>
      <c r="F390" s="245" t="s">
        <v>1341</v>
      </c>
      <c r="G390" s="40"/>
      <c r="H390" s="40"/>
      <c r="I390" s="241"/>
      <c r="J390" s="40"/>
      <c r="K390" s="40"/>
      <c r="L390" s="44"/>
      <c r="M390" s="242"/>
      <c r="N390" s="243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163</v>
      </c>
      <c r="AU390" s="17" t="s">
        <v>84</v>
      </c>
    </row>
    <row r="391" s="13" customFormat="1">
      <c r="A391" s="13"/>
      <c r="B391" s="246"/>
      <c r="C391" s="247"/>
      <c r="D391" s="239" t="s">
        <v>241</v>
      </c>
      <c r="E391" s="248" t="s">
        <v>1</v>
      </c>
      <c r="F391" s="249" t="s">
        <v>250</v>
      </c>
      <c r="G391" s="247"/>
      <c r="H391" s="250">
        <v>14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6" t="s">
        <v>241</v>
      </c>
      <c r="AU391" s="256" t="s">
        <v>84</v>
      </c>
      <c r="AV391" s="13" t="s">
        <v>84</v>
      </c>
      <c r="AW391" s="13" t="s">
        <v>31</v>
      </c>
      <c r="AX391" s="13" t="s">
        <v>82</v>
      </c>
      <c r="AY391" s="256" t="s">
        <v>152</v>
      </c>
    </row>
    <row r="392" s="2" customFormat="1" ht="24.15" customHeight="1">
      <c r="A392" s="38"/>
      <c r="B392" s="39"/>
      <c r="C392" s="226" t="s">
        <v>250</v>
      </c>
      <c r="D392" s="226" t="s">
        <v>154</v>
      </c>
      <c r="E392" s="227" t="s">
        <v>1519</v>
      </c>
      <c r="F392" s="228" t="s">
        <v>1520</v>
      </c>
      <c r="G392" s="229" t="s">
        <v>157</v>
      </c>
      <c r="H392" s="230">
        <v>210</v>
      </c>
      <c r="I392" s="231"/>
      <c r="J392" s="232">
        <f>ROUND(I392*H392,2)</f>
        <v>0</v>
      </c>
      <c r="K392" s="228" t="s">
        <v>158</v>
      </c>
      <c r="L392" s="44"/>
      <c r="M392" s="233" t="s">
        <v>1</v>
      </c>
      <c r="N392" s="234" t="s">
        <v>39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261</v>
      </c>
      <c r="AT392" s="237" t="s">
        <v>154</v>
      </c>
      <c r="AU392" s="237" t="s">
        <v>84</v>
      </c>
      <c r="AY392" s="17" t="s">
        <v>152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82</v>
      </c>
      <c r="BK392" s="238">
        <f>ROUND(I392*H392,2)</f>
        <v>0</v>
      </c>
      <c r="BL392" s="17" t="s">
        <v>261</v>
      </c>
      <c r="BM392" s="237" t="s">
        <v>1521</v>
      </c>
    </row>
    <row r="393" s="2" customFormat="1">
      <c r="A393" s="38"/>
      <c r="B393" s="39"/>
      <c r="C393" s="40"/>
      <c r="D393" s="239" t="s">
        <v>161</v>
      </c>
      <c r="E393" s="40"/>
      <c r="F393" s="240" t="s">
        <v>1522</v>
      </c>
      <c r="G393" s="40"/>
      <c r="H393" s="40"/>
      <c r="I393" s="241"/>
      <c r="J393" s="40"/>
      <c r="K393" s="40"/>
      <c r="L393" s="44"/>
      <c r="M393" s="242"/>
      <c r="N393" s="243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161</v>
      </c>
      <c r="AU393" s="17" t="s">
        <v>84</v>
      </c>
    </row>
    <row r="394" s="2" customFormat="1">
      <c r="A394" s="38"/>
      <c r="B394" s="39"/>
      <c r="C394" s="40"/>
      <c r="D394" s="244" t="s">
        <v>163</v>
      </c>
      <c r="E394" s="40"/>
      <c r="F394" s="245" t="s">
        <v>1523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163</v>
      </c>
      <c r="AU394" s="17" t="s">
        <v>84</v>
      </c>
    </row>
    <row r="395" s="15" customFormat="1">
      <c r="A395" s="15"/>
      <c r="B395" s="273"/>
      <c r="C395" s="274"/>
      <c r="D395" s="239" t="s">
        <v>241</v>
      </c>
      <c r="E395" s="275" t="s">
        <v>1</v>
      </c>
      <c r="F395" s="276" t="s">
        <v>1476</v>
      </c>
      <c r="G395" s="274"/>
      <c r="H395" s="275" t="s">
        <v>1</v>
      </c>
      <c r="I395" s="277"/>
      <c r="J395" s="274"/>
      <c r="K395" s="274"/>
      <c r="L395" s="278"/>
      <c r="M395" s="279"/>
      <c r="N395" s="280"/>
      <c r="O395" s="280"/>
      <c r="P395" s="280"/>
      <c r="Q395" s="280"/>
      <c r="R395" s="280"/>
      <c r="S395" s="280"/>
      <c r="T395" s="28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2" t="s">
        <v>241</v>
      </c>
      <c r="AU395" s="282" t="s">
        <v>84</v>
      </c>
      <c r="AV395" s="15" t="s">
        <v>82</v>
      </c>
      <c r="AW395" s="15" t="s">
        <v>31</v>
      </c>
      <c r="AX395" s="15" t="s">
        <v>74</v>
      </c>
      <c r="AY395" s="282" t="s">
        <v>152</v>
      </c>
    </row>
    <row r="396" s="13" customFormat="1">
      <c r="A396" s="13"/>
      <c r="B396" s="246"/>
      <c r="C396" s="247"/>
      <c r="D396" s="239" t="s">
        <v>241</v>
      </c>
      <c r="E396" s="248" t="s">
        <v>1</v>
      </c>
      <c r="F396" s="249" t="s">
        <v>1516</v>
      </c>
      <c r="G396" s="247"/>
      <c r="H396" s="250">
        <v>210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6" t="s">
        <v>241</v>
      </c>
      <c r="AU396" s="256" t="s">
        <v>84</v>
      </c>
      <c r="AV396" s="13" t="s">
        <v>84</v>
      </c>
      <c r="AW396" s="13" t="s">
        <v>31</v>
      </c>
      <c r="AX396" s="13" t="s">
        <v>82</v>
      </c>
      <c r="AY396" s="256" t="s">
        <v>152</v>
      </c>
    </row>
    <row r="397" s="2" customFormat="1" ht="33" customHeight="1">
      <c r="A397" s="38"/>
      <c r="B397" s="39"/>
      <c r="C397" s="226" t="s">
        <v>261</v>
      </c>
      <c r="D397" s="226" t="s">
        <v>154</v>
      </c>
      <c r="E397" s="227" t="s">
        <v>1524</v>
      </c>
      <c r="F397" s="228" t="s">
        <v>1525</v>
      </c>
      <c r="G397" s="229" t="s">
        <v>206</v>
      </c>
      <c r="H397" s="230">
        <v>14</v>
      </c>
      <c r="I397" s="231"/>
      <c r="J397" s="232">
        <f>ROUND(I397*H397,2)</f>
        <v>0</v>
      </c>
      <c r="K397" s="228" t="s">
        <v>158</v>
      </c>
      <c r="L397" s="44"/>
      <c r="M397" s="233" t="s">
        <v>1</v>
      </c>
      <c r="N397" s="234" t="s">
        <v>39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261</v>
      </c>
      <c r="AT397" s="237" t="s">
        <v>154</v>
      </c>
      <c r="AU397" s="237" t="s">
        <v>84</v>
      </c>
      <c r="AY397" s="17" t="s">
        <v>152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82</v>
      </c>
      <c r="BK397" s="238">
        <f>ROUND(I397*H397,2)</f>
        <v>0</v>
      </c>
      <c r="BL397" s="17" t="s">
        <v>261</v>
      </c>
      <c r="BM397" s="237" t="s">
        <v>1526</v>
      </c>
    </row>
    <row r="398" s="2" customFormat="1">
      <c r="A398" s="38"/>
      <c r="B398" s="39"/>
      <c r="C398" s="40"/>
      <c r="D398" s="239" t="s">
        <v>161</v>
      </c>
      <c r="E398" s="40"/>
      <c r="F398" s="240" t="s">
        <v>1527</v>
      </c>
      <c r="G398" s="40"/>
      <c r="H398" s="40"/>
      <c r="I398" s="241"/>
      <c r="J398" s="40"/>
      <c r="K398" s="40"/>
      <c r="L398" s="44"/>
      <c r="M398" s="242"/>
      <c r="N398" s="24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161</v>
      </c>
      <c r="AU398" s="17" t="s">
        <v>84</v>
      </c>
    </row>
    <row r="399" s="2" customFormat="1">
      <c r="A399" s="38"/>
      <c r="B399" s="39"/>
      <c r="C399" s="40"/>
      <c r="D399" s="244" t="s">
        <v>163</v>
      </c>
      <c r="E399" s="40"/>
      <c r="F399" s="245" t="s">
        <v>1528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163</v>
      </c>
      <c r="AU399" s="17" t="s">
        <v>84</v>
      </c>
    </row>
    <row r="400" s="13" customFormat="1">
      <c r="A400" s="13"/>
      <c r="B400" s="246"/>
      <c r="C400" s="247"/>
      <c r="D400" s="239" t="s">
        <v>241</v>
      </c>
      <c r="E400" s="248" t="s">
        <v>1</v>
      </c>
      <c r="F400" s="249" t="s">
        <v>250</v>
      </c>
      <c r="G400" s="247"/>
      <c r="H400" s="250">
        <v>14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6" t="s">
        <v>241</v>
      </c>
      <c r="AU400" s="256" t="s">
        <v>84</v>
      </c>
      <c r="AV400" s="13" t="s">
        <v>84</v>
      </c>
      <c r="AW400" s="13" t="s">
        <v>31</v>
      </c>
      <c r="AX400" s="13" t="s">
        <v>82</v>
      </c>
      <c r="AY400" s="256" t="s">
        <v>152</v>
      </c>
    </row>
    <row r="401" s="12" customFormat="1" ht="22.8" customHeight="1">
      <c r="A401" s="12"/>
      <c r="B401" s="210"/>
      <c r="C401" s="211"/>
      <c r="D401" s="212" t="s">
        <v>73</v>
      </c>
      <c r="E401" s="224" t="s">
        <v>852</v>
      </c>
      <c r="F401" s="224" t="s">
        <v>853</v>
      </c>
      <c r="G401" s="211"/>
      <c r="H401" s="211"/>
      <c r="I401" s="214"/>
      <c r="J401" s="225">
        <f>BK401</f>
        <v>0</v>
      </c>
      <c r="K401" s="211"/>
      <c r="L401" s="216"/>
      <c r="M401" s="217"/>
      <c r="N401" s="218"/>
      <c r="O401" s="218"/>
      <c r="P401" s="219">
        <f>SUM(P402:P406)</f>
        <v>0</v>
      </c>
      <c r="Q401" s="218"/>
      <c r="R401" s="219">
        <f>SUM(R402:R406)</f>
        <v>0</v>
      </c>
      <c r="S401" s="218"/>
      <c r="T401" s="220">
        <f>SUM(T402:T406)</f>
        <v>0.12023099999999999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1" t="s">
        <v>84</v>
      </c>
      <c r="AT401" s="222" t="s">
        <v>73</v>
      </c>
      <c r="AU401" s="222" t="s">
        <v>82</v>
      </c>
      <c r="AY401" s="221" t="s">
        <v>152</v>
      </c>
      <c r="BK401" s="223">
        <f>SUM(BK402:BK406)</f>
        <v>0</v>
      </c>
    </row>
    <row r="402" s="2" customFormat="1" ht="16.5" customHeight="1">
      <c r="A402" s="38"/>
      <c r="B402" s="39"/>
      <c r="C402" s="226" t="s">
        <v>311</v>
      </c>
      <c r="D402" s="226" t="s">
        <v>154</v>
      </c>
      <c r="E402" s="227" t="s">
        <v>854</v>
      </c>
      <c r="F402" s="228" t="s">
        <v>855</v>
      </c>
      <c r="G402" s="229" t="s">
        <v>157</v>
      </c>
      <c r="H402" s="230">
        <v>10.949999999999999</v>
      </c>
      <c r="I402" s="231"/>
      <c r="J402" s="232">
        <f>ROUND(I402*H402,2)</f>
        <v>0</v>
      </c>
      <c r="K402" s="228" t="s">
        <v>158</v>
      </c>
      <c r="L402" s="44"/>
      <c r="M402" s="233" t="s">
        <v>1</v>
      </c>
      <c r="N402" s="234" t="s">
        <v>39</v>
      </c>
      <c r="O402" s="91"/>
      <c r="P402" s="235">
        <f>O402*H402</f>
        <v>0</v>
      </c>
      <c r="Q402" s="235">
        <v>0</v>
      </c>
      <c r="R402" s="235">
        <f>Q402*H402</f>
        <v>0</v>
      </c>
      <c r="S402" s="235">
        <v>0.01098</v>
      </c>
      <c r="T402" s="236">
        <f>S402*H402</f>
        <v>0.12023099999999999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7" t="s">
        <v>261</v>
      </c>
      <c r="AT402" s="237" t="s">
        <v>154</v>
      </c>
      <c r="AU402" s="237" t="s">
        <v>84</v>
      </c>
      <c r="AY402" s="17" t="s">
        <v>152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82</v>
      </c>
      <c r="BK402" s="238">
        <f>ROUND(I402*H402,2)</f>
        <v>0</v>
      </c>
      <c r="BL402" s="17" t="s">
        <v>261</v>
      </c>
      <c r="BM402" s="237" t="s">
        <v>1529</v>
      </c>
    </row>
    <row r="403" s="2" customFormat="1">
      <c r="A403" s="38"/>
      <c r="B403" s="39"/>
      <c r="C403" s="40"/>
      <c r="D403" s="239" t="s">
        <v>161</v>
      </c>
      <c r="E403" s="40"/>
      <c r="F403" s="240" t="s">
        <v>857</v>
      </c>
      <c r="G403" s="40"/>
      <c r="H403" s="40"/>
      <c r="I403" s="241"/>
      <c r="J403" s="40"/>
      <c r="K403" s="40"/>
      <c r="L403" s="44"/>
      <c r="M403" s="242"/>
      <c r="N403" s="243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161</v>
      </c>
      <c r="AU403" s="17" t="s">
        <v>84</v>
      </c>
    </row>
    <row r="404" s="2" customFormat="1">
      <c r="A404" s="38"/>
      <c r="B404" s="39"/>
      <c r="C404" s="40"/>
      <c r="D404" s="244" t="s">
        <v>163</v>
      </c>
      <c r="E404" s="40"/>
      <c r="F404" s="245" t="s">
        <v>858</v>
      </c>
      <c r="G404" s="40"/>
      <c r="H404" s="40"/>
      <c r="I404" s="241"/>
      <c r="J404" s="40"/>
      <c r="K404" s="40"/>
      <c r="L404" s="44"/>
      <c r="M404" s="242"/>
      <c r="N404" s="243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163</v>
      </c>
      <c r="AU404" s="17" t="s">
        <v>84</v>
      </c>
    </row>
    <row r="405" s="15" customFormat="1">
      <c r="A405" s="15"/>
      <c r="B405" s="273"/>
      <c r="C405" s="274"/>
      <c r="D405" s="239" t="s">
        <v>241</v>
      </c>
      <c r="E405" s="275" t="s">
        <v>1</v>
      </c>
      <c r="F405" s="276" t="s">
        <v>1530</v>
      </c>
      <c r="G405" s="274"/>
      <c r="H405" s="275" t="s">
        <v>1</v>
      </c>
      <c r="I405" s="277"/>
      <c r="J405" s="274"/>
      <c r="K405" s="274"/>
      <c r="L405" s="278"/>
      <c r="M405" s="279"/>
      <c r="N405" s="280"/>
      <c r="O405" s="280"/>
      <c r="P405" s="280"/>
      <c r="Q405" s="280"/>
      <c r="R405" s="280"/>
      <c r="S405" s="280"/>
      <c r="T405" s="28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2" t="s">
        <v>241</v>
      </c>
      <c r="AU405" s="282" t="s">
        <v>84</v>
      </c>
      <c r="AV405" s="15" t="s">
        <v>82</v>
      </c>
      <c r="AW405" s="15" t="s">
        <v>31</v>
      </c>
      <c r="AX405" s="15" t="s">
        <v>74</v>
      </c>
      <c r="AY405" s="282" t="s">
        <v>152</v>
      </c>
    </row>
    <row r="406" s="13" customFormat="1">
      <c r="A406" s="13"/>
      <c r="B406" s="246"/>
      <c r="C406" s="247"/>
      <c r="D406" s="239" t="s">
        <v>241</v>
      </c>
      <c r="E406" s="248" t="s">
        <v>1</v>
      </c>
      <c r="F406" s="249" t="s">
        <v>1531</v>
      </c>
      <c r="G406" s="247"/>
      <c r="H406" s="250">
        <v>10.949999999999999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6" t="s">
        <v>241</v>
      </c>
      <c r="AU406" s="256" t="s">
        <v>84</v>
      </c>
      <c r="AV406" s="13" t="s">
        <v>84</v>
      </c>
      <c r="AW406" s="13" t="s">
        <v>31</v>
      </c>
      <c r="AX406" s="13" t="s">
        <v>82</v>
      </c>
      <c r="AY406" s="256" t="s">
        <v>152</v>
      </c>
    </row>
    <row r="407" s="12" customFormat="1" ht="22.8" customHeight="1">
      <c r="A407" s="12"/>
      <c r="B407" s="210"/>
      <c r="C407" s="211"/>
      <c r="D407" s="212" t="s">
        <v>73</v>
      </c>
      <c r="E407" s="224" t="s">
        <v>866</v>
      </c>
      <c r="F407" s="224" t="s">
        <v>867</v>
      </c>
      <c r="G407" s="211"/>
      <c r="H407" s="211"/>
      <c r="I407" s="214"/>
      <c r="J407" s="225">
        <f>BK407</f>
        <v>0</v>
      </c>
      <c r="K407" s="211"/>
      <c r="L407" s="216"/>
      <c r="M407" s="217"/>
      <c r="N407" s="218"/>
      <c r="O407" s="218"/>
      <c r="P407" s="219">
        <f>SUM(P408:P412)</f>
        <v>0</v>
      </c>
      <c r="Q407" s="218"/>
      <c r="R407" s="219">
        <f>SUM(R408:R412)</f>
        <v>0</v>
      </c>
      <c r="S407" s="218"/>
      <c r="T407" s="220">
        <f>SUM(T408:T412)</f>
        <v>0.47838000000000003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1" t="s">
        <v>84</v>
      </c>
      <c r="AT407" s="222" t="s">
        <v>73</v>
      </c>
      <c r="AU407" s="222" t="s">
        <v>82</v>
      </c>
      <c r="AY407" s="221" t="s">
        <v>152</v>
      </c>
      <c r="BK407" s="223">
        <f>SUM(BK408:BK412)</f>
        <v>0</v>
      </c>
    </row>
    <row r="408" s="2" customFormat="1" ht="24.15" customHeight="1">
      <c r="A408" s="38"/>
      <c r="B408" s="39"/>
      <c r="C408" s="226" t="s">
        <v>317</v>
      </c>
      <c r="D408" s="226" t="s">
        <v>154</v>
      </c>
      <c r="E408" s="227" t="s">
        <v>1214</v>
      </c>
      <c r="F408" s="228" t="s">
        <v>1215</v>
      </c>
      <c r="G408" s="229" t="s">
        <v>157</v>
      </c>
      <c r="H408" s="230">
        <v>159.46000000000001</v>
      </c>
      <c r="I408" s="231"/>
      <c r="J408" s="232">
        <f>ROUND(I408*H408,2)</f>
        <v>0</v>
      </c>
      <c r="K408" s="228" t="s">
        <v>158</v>
      </c>
      <c r="L408" s="44"/>
      <c r="M408" s="233" t="s">
        <v>1</v>
      </c>
      <c r="N408" s="234" t="s">
        <v>39</v>
      </c>
      <c r="O408" s="91"/>
      <c r="P408" s="235">
        <f>O408*H408</f>
        <v>0</v>
      </c>
      <c r="Q408" s="235">
        <v>0</v>
      </c>
      <c r="R408" s="235">
        <f>Q408*H408</f>
        <v>0</v>
      </c>
      <c r="S408" s="235">
        <v>0.0030000000000000001</v>
      </c>
      <c r="T408" s="236">
        <f>S408*H408</f>
        <v>0.47838000000000003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261</v>
      </c>
      <c r="AT408" s="237" t="s">
        <v>154</v>
      </c>
      <c r="AU408" s="237" t="s">
        <v>84</v>
      </c>
      <c r="AY408" s="17" t="s">
        <v>152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82</v>
      </c>
      <c r="BK408" s="238">
        <f>ROUND(I408*H408,2)</f>
        <v>0</v>
      </c>
      <c r="BL408" s="17" t="s">
        <v>261</v>
      </c>
      <c r="BM408" s="237" t="s">
        <v>1532</v>
      </c>
    </row>
    <row r="409" s="2" customFormat="1">
      <c r="A409" s="38"/>
      <c r="B409" s="39"/>
      <c r="C409" s="40"/>
      <c r="D409" s="239" t="s">
        <v>161</v>
      </c>
      <c r="E409" s="40"/>
      <c r="F409" s="240" t="s">
        <v>1217</v>
      </c>
      <c r="G409" s="40"/>
      <c r="H409" s="40"/>
      <c r="I409" s="241"/>
      <c r="J409" s="40"/>
      <c r="K409" s="40"/>
      <c r="L409" s="44"/>
      <c r="M409" s="242"/>
      <c r="N409" s="243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161</v>
      </c>
      <c r="AU409" s="17" t="s">
        <v>84</v>
      </c>
    </row>
    <row r="410" s="2" customFormat="1">
      <c r="A410" s="38"/>
      <c r="B410" s="39"/>
      <c r="C410" s="40"/>
      <c r="D410" s="244" t="s">
        <v>163</v>
      </c>
      <c r="E410" s="40"/>
      <c r="F410" s="245" t="s">
        <v>1218</v>
      </c>
      <c r="G410" s="40"/>
      <c r="H410" s="40"/>
      <c r="I410" s="241"/>
      <c r="J410" s="40"/>
      <c r="K410" s="40"/>
      <c r="L410" s="44"/>
      <c r="M410" s="242"/>
      <c r="N410" s="24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163</v>
      </c>
      <c r="AU410" s="17" t="s">
        <v>84</v>
      </c>
    </row>
    <row r="411" s="15" customFormat="1">
      <c r="A411" s="15"/>
      <c r="B411" s="273"/>
      <c r="C411" s="274"/>
      <c r="D411" s="239" t="s">
        <v>241</v>
      </c>
      <c r="E411" s="275" t="s">
        <v>1</v>
      </c>
      <c r="F411" s="276" t="s">
        <v>1533</v>
      </c>
      <c r="G411" s="274"/>
      <c r="H411" s="275" t="s">
        <v>1</v>
      </c>
      <c r="I411" s="277"/>
      <c r="J411" s="274"/>
      <c r="K411" s="274"/>
      <c r="L411" s="278"/>
      <c r="M411" s="279"/>
      <c r="N411" s="280"/>
      <c r="O411" s="280"/>
      <c r="P411" s="280"/>
      <c r="Q411" s="280"/>
      <c r="R411" s="280"/>
      <c r="S411" s="280"/>
      <c r="T411" s="28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2" t="s">
        <v>241</v>
      </c>
      <c r="AU411" s="282" t="s">
        <v>84</v>
      </c>
      <c r="AV411" s="15" t="s">
        <v>82</v>
      </c>
      <c r="AW411" s="15" t="s">
        <v>31</v>
      </c>
      <c r="AX411" s="15" t="s">
        <v>74</v>
      </c>
      <c r="AY411" s="282" t="s">
        <v>152</v>
      </c>
    </row>
    <row r="412" s="13" customFormat="1">
      <c r="A412" s="13"/>
      <c r="B412" s="246"/>
      <c r="C412" s="247"/>
      <c r="D412" s="239" t="s">
        <v>241</v>
      </c>
      <c r="E412" s="248" t="s">
        <v>1</v>
      </c>
      <c r="F412" s="249" t="s">
        <v>1534</v>
      </c>
      <c r="G412" s="247"/>
      <c r="H412" s="250">
        <v>159.46000000000001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6" t="s">
        <v>241</v>
      </c>
      <c r="AU412" s="256" t="s">
        <v>84</v>
      </c>
      <c r="AV412" s="13" t="s">
        <v>84</v>
      </c>
      <c r="AW412" s="13" t="s">
        <v>31</v>
      </c>
      <c r="AX412" s="13" t="s">
        <v>82</v>
      </c>
      <c r="AY412" s="256" t="s">
        <v>152</v>
      </c>
    </row>
    <row r="413" s="12" customFormat="1" ht="22.8" customHeight="1">
      <c r="A413" s="12"/>
      <c r="B413" s="210"/>
      <c r="C413" s="211"/>
      <c r="D413" s="212" t="s">
        <v>73</v>
      </c>
      <c r="E413" s="224" t="s">
        <v>498</v>
      </c>
      <c r="F413" s="224" t="s">
        <v>499</v>
      </c>
      <c r="G413" s="211"/>
      <c r="H413" s="211"/>
      <c r="I413" s="214"/>
      <c r="J413" s="225">
        <f>BK413</f>
        <v>0</v>
      </c>
      <c r="K413" s="211"/>
      <c r="L413" s="216"/>
      <c r="M413" s="217"/>
      <c r="N413" s="218"/>
      <c r="O413" s="218"/>
      <c r="P413" s="219">
        <f>SUM(P414:P424)</f>
        <v>0</v>
      </c>
      <c r="Q413" s="218"/>
      <c r="R413" s="219">
        <f>SUM(R414:R424)</f>
        <v>0</v>
      </c>
      <c r="S413" s="218"/>
      <c r="T413" s="220">
        <f>SUM(T414:T424)</f>
        <v>0.29064000000000001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1" t="s">
        <v>84</v>
      </c>
      <c r="AT413" s="222" t="s">
        <v>73</v>
      </c>
      <c r="AU413" s="222" t="s">
        <v>82</v>
      </c>
      <c r="AY413" s="221" t="s">
        <v>152</v>
      </c>
      <c r="BK413" s="223">
        <f>SUM(BK414:BK424)</f>
        <v>0</v>
      </c>
    </row>
    <row r="414" s="2" customFormat="1" ht="24.15" customHeight="1">
      <c r="A414" s="38"/>
      <c r="B414" s="39"/>
      <c r="C414" s="226" t="s">
        <v>7</v>
      </c>
      <c r="D414" s="226" t="s">
        <v>154</v>
      </c>
      <c r="E414" s="227" t="s">
        <v>734</v>
      </c>
      <c r="F414" s="228" t="s">
        <v>735</v>
      </c>
      <c r="G414" s="229" t="s">
        <v>157</v>
      </c>
      <c r="H414" s="230">
        <v>20.760000000000002</v>
      </c>
      <c r="I414" s="231"/>
      <c r="J414" s="232">
        <f>ROUND(I414*H414,2)</f>
        <v>0</v>
      </c>
      <c r="K414" s="228" t="s">
        <v>158</v>
      </c>
      <c r="L414" s="44"/>
      <c r="M414" s="233" t="s">
        <v>1</v>
      </c>
      <c r="N414" s="234" t="s">
        <v>39</v>
      </c>
      <c r="O414" s="91"/>
      <c r="P414" s="235">
        <f>O414*H414</f>
        <v>0</v>
      </c>
      <c r="Q414" s="235">
        <v>0</v>
      </c>
      <c r="R414" s="235">
        <f>Q414*H414</f>
        <v>0</v>
      </c>
      <c r="S414" s="235">
        <v>0.014</v>
      </c>
      <c r="T414" s="236">
        <f>S414*H414</f>
        <v>0.29064000000000001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7" t="s">
        <v>261</v>
      </c>
      <c r="AT414" s="237" t="s">
        <v>154</v>
      </c>
      <c r="AU414" s="237" t="s">
        <v>84</v>
      </c>
      <c r="AY414" s="17" t="s">
        <v>152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7" t="s">
        <v>82</v>
      </c>
      <c r="BK414" s="238">
        <f>ROUND(I414*H414,2)</f>
        <v>0</v>
      </c>
      <c r="BL414" s="17" t="s">
        <v>261</v>
      </c>
      <c r="BM414" s="237" t="s">
        <v>1535</v>
      </c>
    </row>
    <row r="415" s="2" customFormat="1">
      <c r="A415" s="38"/>
      <c r="B415" s="39"/>
      <c r="C415" s="40"/>
      <c r="D415" s="239" t="s">
        <v>161</v>
      </c>
      <c r="E415" s="40"/>
      <c r="F415" s="240" t="s">
        <v>737</v>
      </c>
      <c r="G415" s="40"/>
      <c r="H415" s="40"/>
      <c r="I415" s="241"/>
      <c r="J415" s="40"/>
      <c r="K415" s="40"/>
      <c r="L415" s="44"/>
      <c r="M415" s="242"/>
      <c r="N415" s="243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161</v>
      </c>
      <c r="AU415" s="17" t="s">
        <v>84</v>
      </c>
    </row>
    <row r="416" s="2" customFormat="1">
      <c r="A416" s="38"/>
      <c r="B416" s="39"/>
      <c r="C416" s="40"/>
      <c r="D416" s="244" t="s">
        <v>163</v>
      </c>
      <c r="E416" s="40"/>
      <c r="F416" s="245" t="s">
        <v>738</v>
      </c>
      <c r="G416" s="40"/>
      <c r="H416" s="40"/>
      <c r="I416" s="241"/>
      <c r="J416" s="40"/>
      <c r="K416" s="40"/>
      <c r="L416" s="44"/>
      <c r="M416" s="242"/>
      <c r="N416" s="243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163</v>
      </c>
      <c r="AU416" s="17" t="s">
        <v>84</v>
      </c>
    </row>
    <row r="417" s="15" customFormat="1">
      <c r="A417" s="15"/>
      <c r="B417" s="273"/>
      <c r="C417" s="274"/>
      <c r="D417" s="239" t="s">
        <v>241</v>
      </c>
      <c r="E417" s="275" t="s">
        <v>1</v>
      </c>
      <c r="F417" s="276" t="s">
        <v>1020</v>
      </c>
      <c r="G417" s="274"/>
      <c r="H417" s="275" t="s">
        <v>1</v>
      </c>
      <c r="I417" s="277"/>
      <c r="J417" s="274"/>
      <c r="K417" s="274"/>
      <c r="L417" s="278"/>
      <c r="M417" s="279"/>
      <c r="N417" s="280"/>
      <c r="O417" s="280"/>
      <c r="P417" s="280"/>
      <c r="Q417" s="280"/>
      <c r="R417" s="280"/>
      <c r="S417" s="280"/>
      <c r="T417" s="281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2" t="s">
        <v>241</v>
      </c>
      <c r="AU417" s="282" t="s">
        <v>84</v>
      </c>
      <c r="AV417" s="15" t="s">
        <v>82</v>
      </c>
      <c r="AW417" s="15" t="s">
        <v>31</v>
      </c>
      <c r="AX417" s="15" t="s">
        <v>74</v>
      </c>
      <c r="AY417" s="282" t="s">
        <v>152</v>
      </c>
    </row>
    <row r="418" s="13" customFormat="1">
      <c r="A418" s="13"/>
      <c r="B418" s="246"/>
      <c r="C418" s="247"/>
      <c r="D418" s="239" t="s">
        <v>241</v>
      </c>
      <c r="E418" s="248" t="s">
        <v>1</v>
      </c>
      <c r="F418" s="249" t="s">
        <v>1412</v>
      </c>
      <c r="G418" s="247"/>
      <c r="H418" s="250">
        <v>6.75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241</v>
      </c>
      <c r="AU418" s="256" t="s">
        <v>84</v>
      </c>
      <c r="AV418" s="13" t="s">
        <v>84</v>
      </c>
      <c r="AW418" s="13" t="s">
        <v>31</v>
      </c>
      <c r="AX418" s="13" t="s">
        <v>74</v>
      </c>
      <c r="AY418" s="256" t="s">
        <v>152</v>
      </c>
    </row>
    <row r="419" s="13" customFormat="1">
      <c r="A419" s="13"/>
      <c r="B419" s="246"/>
      <c r="C419" s="247"/>
      <c r="D419" s="239" t="s">
        <v>241</v>
      </c>
      <c r="E419" s="248" t="s">
        <v>1</v>
      </c>
      <c r="F419" s="249" t="s">
        <v>629</v>
      </c>
      <c r="G419" s="247"/>
      <c r="H419" s="250">
        <v>3.6000000000000001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241</v>
      </c>
      <c r="AU419" s="256" t="s">
        <v>84</v>
      </c>
      <c r="AV419" s="13" t="s">
        <v>84</v>
      </c>
      <c r="AW419" s="13" t="s">
        <v>31</v>
      </c>
      <c r="AX419" s="13" t="s">
        <v>74</v>
      </c>
      <c r="AY419" s="256" t="s">
        <v>152</v>
      </c>
    </row>
    <row r="420" s="15" customFormat="1">
      <c r="A420" s="15"/>
      <c r="B420" s="273"/>
      <c r="C420" s="274"/>
      <c r="D420" s="239" t="s">
        <v>241</v>
      </c>
      <c r="E420" s="275" t="s">
        <v>1</v>
      </c>
      <c r="F420" s="276" t="s">
        <v>1020</v>
      </c>
      <c r="G420" s="274"/>
      <c r="H420" s="275" t="s">
        <v>1</v>
      </c>
      <c r="I420" s="277"/>
      <c r="J420" s="274"/>
      <c r="K420" s="274"/>
      <c r="L420" s="278"/>
      <c r="M420" s="279"/>
      <c r="N420" s="280"/>
      <c r="O420" s="280"/>
      <c r="P420" s="280"/>
      <c r="Q420" s="280"/>
      <c r="R420" s="280"/>
      <c r="S420" s="280"/>
      <c r="T420" s="281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82" t="s">
        <v>241</v>
      </c>
      <c r="AU420" s="282" t="s">
        <v>84</v>
      </c>
      <c r="AV420" s="15" t="s">
        <v>82</v>
      </c>
      <c r="AW420" s="15" t="s">
        <v>31</v>
      </c>
      <c r="AX420" s="15" t="s">
        <v>74</v>
      </c>
      <c r="AY420" s="282" t="s">
        <v>152</v>
      </c>
    </row>
    <row r="421" s="13" customFormat="1">
      <c r="A421" s="13"/>
      <c r="B421" s="246"/>
      <c r="C421" s="247"/>
      <c r="D421" s="239" t="s">
        <v>241</v>
      </c>
      <c r="E421" s="248" t="s">
        <v>1</v>
      </c>
      <c r="F421" s="249" t="s">
        <v>1418</v>
      </c>
      <c r="G421" s="247"/>
      <c r="H421" s="250">
        <v>8.0999999999999996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6" t="s">
        <v>241</v>
      </c>
      <c r="AU421" s="256" t="s">
        <v>84</v>
      </c>
      <c r="AV421" s="13" t="s">
        <v>84</v>
      </c>
      <c r="AW421" s="13" t="s">
        <v>31</v>
      </c>
      <c r="AX421" s="13" t="s">
        <v>74</v>
      </c>
      <c r="AY421" s="256" t="s">
        <v>152</v>
      </c>
    </row>
    <row r="422" s="15" customFormat="1">
      <c r="A422" s="15"/>
      <c r="B422" s="273"/>
      <c r="C422" s="274"/>
      <c r="D422" s="239" t="s">
        <v>241</v>
      </c>
      <c r="E422" s="275" t="s">
        <v>1</v>
      </c>
      <c r="F422" s="276" t="s">
        <v>399</v>
      </c>
      <c r="G422" s="274"/>
      <c r="H422" s="275" t="s">
        <v>1</v>
      </c>
      <c r="I422" s="277"/>
      <c r="J422" s="274"/>
      <c r="K422" s="274"/>
      <c r="L422" s="278"/>
      <c r="M422" s="279"/>
      <c r="N422" s="280"/>
      <c r="O422" s="280"/>
      <c r="P422" s="280"/>
      <c r="Q422" s="280"/>
      <c r="R422" s="280"/>
      <c r="S422" s="280"/>
      <c r="T422" s="28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2" t="s">
        <v>241</v>
      </c>
      <c r="AU422" s="282" t="s">
        <v>84</v>
      </c>
      <c r="AV422" s="15" t="s">
        <v>82</v>
      </c>
      <c r="AW422" s="15" t="s">
        <v>31</v>
      </c>
      <c r="AX422" s="15" t="s">
        <v>74</v>
      </c>
      <c r="AY422" s="282" t="s">
        <v>152</v>
      </c>
    </row>
    <row r="423" s="13" customFormat="1">
      <c r="A423" s="13"/>
      <c r="B423" s="246"/>
      <c r="C423" s="247"/>
      <c r="D423" s="239" t="s">
        <v>241</v>
      </c>
      <c r="E423" s="248" t="s">
        <v>1</v>
      </c>
      <c r="F423" s="249" t="s">
        <v>1419</v>
      </c>
      <c r="G423" s="247"/>
      <c r="H423" s="250">
        <v>2.3100000000000001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241</v>
      </c>
      <c r="AU423" s="256" t="s">
        <v>84</v>
      </c>
      <c r="AV423" s="13" t="s">
        <v>84</v>
      </c>
      <c r="AW423" s="13" t="s">
        <v>31</v>
      </c>
      <c r="AX423" s="13" t="s">
        <v>74</v>
      </c>
      <c r="AY423" s="256" t="s">
        <v>152</v>
      </c>
    </row>
    <row r="424" s="14" customFormat="1">
      <c r="A424" s="14"/>
      <c r="B424" s="257"/>
      <c r="C424" s="258"/>
      <c r="D424" s="239" t="s">
        <v>241</v>
      </c>
      <c r="E424" s="259" t="s">
        <v>1</v>
      </c>
      <c r="F424" s="260" t="s">
        <v>243</v>
      </c>
      <c r="G424" s="258"/>
      <c r="H424" s="261">
        <v>20.760000000000002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7" t="s">
        <v>241</v>
      </c>
      <c r="AU424" s="267" t="s">
        <v>84</v>
      </c>
      <c r="AV424" s="14" t="s">
        <v>159</v>
      </c>
      <c r="AW424" s="14" t="s">
        <v>31</v>
      </c>
      <c r="AX424" s="14" t="s">
        <v>82</v>
      </c>
      <c r="AY424" s="267" t="s">
        <v>152</v>
      </c>
    </row>
    <row r="425" s="12" customFormat="1" ht="25.92" customHeight="1">
      <c r="A425" s="12"/>
      <c r="B425" s="210"/>
      <c r="C425" s="211"/>
      <c r="D425" s="212" t="s">
        <v>73</v>
      </c>
      <c r="E425" s="213" t="s">
        <v>337</v>
      </c>
      <c r="F425" s="213" t="s">
        <v>338</v>
      </c>
      <c r="G425" s="211"/>
      <c r="H425" s="211"/>
      <c r="I425" s="214"/>
      <c r="J425" s="215">
        <f>BK425</f>
        <v>0</v>
      </c>
      <c r="K425" s="211"/>
      <c r="L425" s="216"/>
      <c r="M425" s="217"/>
      <c r="N425" s="218"/>
      <c r="O425" s="218"/>
      <c r="P425" s="219">
        <f>SUM(P426:P437)</f>
        <v>0</v>
      </c>
      <c r="Q425" s="218"/>
      <c r="R425" s="219">
        <f>SUM(R426:R437)</f>
        <v>0</v>
      </c>
      <c r="S425" s="218"/>
      <c r="T425" s="220">
        <f>SUM(T426:T437)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1" t="s">
        <v>159</v>
      </c>
      <c r="AT425" s="222" t="s">
        <v>73</v>
      </c>
      <c r="AU425" s="222" t="s">
        <v>74</v>
      </c>
      <c r="AY425" s="221" t="s">
        <v>152</v>
      </c>
      <c r="BK425" s="223">
        <f>SUM(BK426:BK437)</f>
        <v>0</v>
      </c>
    </row>
    <row r="426" s="2" customFormat="1" ht="16.5" customHeight="1">
      <c r="A426" s="38"/>
      <c r="B426" s="39"/>
      <c r="C426" s="226" t="s">
        <v>554</v>
      </c>
      <c r="D426" s="226" t="s">
        <v>154</v>
      </c>
      <c r="E426" s="227" t="s">
        <v>876</v>
      </c>
      <c r="F426" s="228" t="s">
        <v>877</v>
      </c>
      <c r="G426" s="229" t="s">
        <v>173</v>
      </c>
      <c r="H426" s="230">
        <v>100</v>
      </c>
      <c r="I426" s="231"/>
      <c r="J426" s="232">
        <f>ROUND(I426*H426,2)</f>
        <v>0</v>
      </c>
      <c r="K426" s="228" t="s">
        <v>1</v>
      </c>
      <c r="L426" s="44"/>
      <c r="M426" s="233" t="s">
        <v>1</v>
      </c>
      <c r="N426" s="234" t="s">
        <v>39</v>
      </c>
      <c r="O426" s="91"/>
      <c r="P426" s="235">
        <f>O426*H426</f>
        <v>0</v>
      </c>
      <c r="Q426" s="235">
        <v>0</v>
      </c>
      <c r="R426" s="235">
        <f>Q426*H426</f>
        <v>0</v>
      </c>
      <c r="S426" s="235">
        <v>0</v>
      </c>
      <c r="T426" s="23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343</v>
      </c>
      <c r="AT426" s="237" t="s">
        <v>154</v>
      </c>
      <c r="AU426" s="237" t="s">
        <v>82</v>
      </c>
      <c r="AY426" s="17" t="s">
        <v>152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7" t="s">
        <v>82</v>
      </c>
      <c r="BK426" s="238">
        <f>ROUND(I426*H426,2)</f>
        <v>0</v>
      </c>
      <c r="BL426" s="17" t="s">
        <v>343</v>
      </c>
      <c r="BM426" s="237" t="s">
        <v>1536</v>
      </c>
    </row>
    <row r="427" s="2" customFormat="1">
      <c r="A427" s="38"/>
      <c r="B427" s="39"/>
      <c r="C427" s="40"/>
      <c r="D427" s="239" t="s">
        <v>161</v>
      </c>
      <c r="E427" s="40"/>
      <c r="F427" s="240" t="s">
        <v>877</v>
      </c>
      <c r="G427" s="40"/>
      <c r="H427" s="40"/>
      <c r="I427" s="241"/>
      <c r="J427" s="40"/>
      <c r="K427" s="40"/>
      <c r="L427" s="44"/>
      <c r="M427" s="242"/>
      <c r="N427" s="243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161</v>
      </c>
      <c r="AU427" s="17" t="s">
        <v>82</v>
      </c>
    </row>
    <row r="428" s="15" customFormat="1">
      <c r="A428" s="15"/>
      <c r="B428" s="273"/>
      <c r="C428" s="274"/>
      <c r="D428" s="239" t="s">
        <v>241</v>
      </c>
      <c r="E428" s="275" t="s">
        <v>1</v>
      </c>
      <c r="F428" s="276" t="s">
        <v>1440</v>
      </c>
      <c r="G428" s="274"/>
      <c r="H428" s="275" t="s">
        <v>1</v>
      </c>
      <c r="I428" s="277"/>
      <c r="J428" s="274"/>
      <c r="K428" s="274"/>
      <c r="L428" s="278"/>
      <c r="M428" s="279"/>
      <c r="N428" s="280"/>
      <c r="O428" s="280"/>
      <c r="P428" s="280"/>
      <c r="Q428" s="280"/>
      <c r="R428" s="280"/>
      <c r="S428" s="280"/>
      <c r="T428" s="28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2" t="s">
        <v>241</v>
      </c>
      <c r="AU428" s="282" t="s">
        <v>82</v>
      </c>
      <c r="AV428" s="15" t="s">
        <v>82</v>
      </c>
      <c r="AW428" s="15" t="s">
        <v>31</v>
      </c>
      <c r="AX428" s="15" t="s">
        <v>74</v>
      </c>
      <c r="AY428" s="282" t="s">
        <v>152</v>
      </c>
    </row>
    <row r="429" s="13" customFormat="1">
      <c r="A429" s="13"/>
      <c r="B429" s="246"/>
      <c r="C429" s="247"/>
      <c r="D429" s="239" t="s">
        <v>241</v>
      </c>
      <c r="E429" s="248" t="s">
        <v>1</v>
      </c>
      <c r="F429" s="249" t="s">
        <v>1537</v>
      </c>
      <c r="G429" s="247"/>
      <c r="H429" s="250">
        <v>100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241</v>
      </c>
      <c r="AU429" s="256" t="s">
        <v>82</v>
      </c>
      <c r="AV429" s="13" t="s">
        <v>84</v>
      </c>
      <c r="AW429" s="13" t="s">
        <v>31</v>
      </c>
      <c r="AX429" s="13" t="s">
        <v>82</v>
      </c>
      <c r="AY429" s="256" t="s">
        <v>152</v>
      </c>
    </row>
    <row r="430" s="2" customFormat="1" ht="16.5" customHeight="1">
      <c r="A430" s="38"/>
      <c r="B430" s="39"/>
      <c r="C430" s="226" t="s">
        <v>754</v>
      </c>
      <c r="D430" s="226" t="s">
        <v>154</v>
      </c>
      <c r="E430" s="227" t="s">
        <v>508</v>
      </c>
      <c r="F430" s="228" t="s">
        <v>509</v>
      </c>
      <c r="G430" s="229" t="s">
        <v>342</v>
      </c>
      <c r="H430" s="230">
        <v>1</v>
      </c>
      <c r="I430" s="231"/>
      <c r="J430" s="232">
        <f>ROUND(I430*H430,2)</f>
        <v>0</v>
      </c>
      <c r="K430" s="228" t="s">
        <v>1</v>
      </c>
      <c r="L430" s="44"/>
      <c r="M430" s="233" t="s">
        <v>1</v>
      </c>
      <c r="N430" s="234" t="s">
        <v>39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343</v>
      </c>
      <c r="AT430" s="237" t="s">
        <v>154</v>
      </c>
      <c r="AU430" s="237" t="s">
        <v>82</v>
      </c>
      <c r="AY430" s="17" t="s">
        <v>152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82</v>
      </c>
      <c r="BK430" s="238">
        <f>ROUND(I430*H430,2)</f>
        <v>0</v>
      </c>
      <c r="BL430" s="17" t="s">
        <v>343</v>
      </c>
      <c r="BM430" s="237" t="s">
        <v>1538</v>
      </c>
    </row>
    <row r="431" s="2" customFormat="1">
      <c r="A431" s="38"/>
      <c r="B431" s="39"/>
      <c r="C431" s="40"/>
      <c r="D431" s="239" t="s">
        <v>161</v>
      </c>
      <c r="E431" s="40"/>
      <c r="F431" s="240" t="s">
        <v>509</v>
      </c>
      <c r="G431" s="40"/>
      <c r="H431" s="40"/>
      <c r="I431" s="241"/>
      <c r="J431" s="40"/>
      <c r="K431" s="40"/>
      <c r="L431" s="44"/>
      <c r="M431" s="242"/>
      <c r="N431" s="24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161</v>
      </c>
      <c r="AU431" s="17" t="s">
        <v>82</v>
      </c>
    </row>
    <row r="432" s="2" customFormat="1" ht="16.5" customHeight="1">
      <c r="A432" s="38"/>
      <c r="B432" s="39"/>
      <c r="C432" s="226" t="s">
        <v>756</v>
      </c>
      <c r="D432" s="226" t="s">
        <v>154</v>
      </c>
      <c r="E432" s="227" t="s">
        <v>340</v>
      </c>
      <c r="F432" s="228" t="s">
        <v>347</v>
      </c>
      <c r="G432" s="229" t="s">
        <v>342</v>
      </c>
      <c r="H432" s="230">
        <v>1</v>
      </c>
      <c r="I432" s="231"/>
      <c r="J432" s="232">
        <f>ROUND(I432*H432,2)</f>
        <v>0</v>
      </c>
      <c r="K432" s="228" t="s">
        <v>1</v>
      </c>
      <c r="L432" s="44"/>
      <c r="M432" s="233" t="s">
        <v>1</v>
      </c>
      <c r="N432" s="234" t="s">
        <v>39</v>
      </c>
      <c r="O432" s="91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343</v>
      </c>
      <c r="AT432" s="237" t="s">
        <v>154</v>
      </c>
      <c r="AU432" s="237" t="s">
        <v>82</v>
      </c>
      <c r="AY432" s="17" t="s">
        <v>152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82</v>
      </c>
      <c r="BK432" s="238">
        <f>ROUND(I432*H432,2)</f>
        <v>0</v>
      </c>
      <c r="BL432" s="17" t="s">
        <v>343</v>
      </c>
      <c r="BM432" s="237" t="s">
        <v>1539</v>
      </c>
    </row>
    <row r="433" s="2" customFormat="1">
      <c r="A433" s="38"/>
      <c r="B433" s="39"/>
      <c r="C433" s="40"/>
      <c r="D433" s="239" t="s">
        <v>161</v>
      </c>
      <c r="E433" s="40"/>
      <c r="F433" s="240" t="s">
        <v>347</v>
      </c>
      <c r="G433" s="40"/>
      <c r="H433" s="40"/>
      <c r="I433" s="241"/>
      <c r="J433" s="40"/>
      <c r="K433" s="40"/>
      <c r="L433" s="44"/>
      <c r="M433" s="242"/>
      <c r="N433" s="243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161</v>
      </c>
      <c r="AU433" s="17" t="s">
        <v>82</v>
      </c>
    </row>
    <row r="434" s="2" customFormat="1" ht="16.5" customHeight="1">
      <c r="A434" s="38"/>
      <c r="B434" s="39"/>
      <c r="C434" s="226" t="s">
        <v>758</v>
      </c>
      <c r="D434" s="226" t="s">
        <v>154</v>
      </c>
      <c r="E434" s="227" t="s">
        <v>346</v>
      </c>
      <c r="F434" s="228" t="s">
        <v>511</v>
      </c>
      <c r="G434" s="229" t="s">
        <v>342</v>
      </c>
      <c r="H434" s="230">
        <v>1</v>
      </c>
      <c r="I434" s="231"/>
      <c r="J434" s="232">
        <f>ROUND(I434*H434,2)</f>
        <v>0</v>
      </c>
      <c r="K434" s="228" t="s">
        <v>1</v>
      </c>
      <c r="L434" s="44"/>
      <c r="M434" s="233" t="s">
        <v>1</v>
      </c>
      <c r="N434" s="234" t="s">
        <v>39</v>
      </c>
      <c r="O434" s="91"/>
      <c r="P434" s="235">
        <f>O434*H434</f>
        <v>0</v>
      </c>
      <c r="Q434" s="235">
        <v>0</v>
      </c>
      <c r="R434" s="235">
        <f>Q434*H434</f>
        <v>0</v>
      </c>
      <c r="S434" s="235">
        <v>0</v>
      </c>
      <c r="T434" s="23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343</v>
      </c>
      <c r="AT434" s="237" t="s">
        <v>154</v>
      </c>
      <c r="AU434" s="237" t="s">
        <v>82</v>
      </c>
      <c r="AY434" s="17" t="s">
        <v>152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82</v>
      </c>
      <c r="BK434" s="238">
        <f>ROUND(I434*H434,2)</f>
        <v>0</v>
      </c>
      <c r="BL434" s="17" t="s">
        <v>343</v>
      </c>
      <c r="BM434" s="237" t="s">
        <v>1540</v>
      </c>
    </row>
    <row r="435" s="2" customFormat="1">
      <c r="A435" s="38"/>
      <c r="B435" s="39"/>
      <c r="C435" s="40"/>
      <c r="D435" s="239" t="s">
        <v>161</v>
      </c>
      <c r="E435" s="40"/>
      <c r="F435" s="240" t="s">
        <v>511</v>
      </c>
      <c r="G435" s="40"/>
      <c r="H435" s="40"/>
      <c r="I435" s="241"/>
      <c r="J435" s="40"/>
      <c r="K435" s="40"/>
      <c r="L435" s="44"/>
      <c r="M435" s="242"/>
      <c r="N435" s="24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161</v>
      </c>
      <c r="AU435" s="17" t="s">
        <v>82</v>
      </c>
    </row>
    <row r="436" s="2" customFormat="1" ht="16.5" customHeight="1">
      <c r="A436" s="38"/>
      <c r="B436" s="39"/>
      <c r="C436" s="226" t="s">
        <v>646</v>
      </c>
      <c r="D436" s="226" t="s">
        <v>154</v>
      </c>
      <c r="E436" s="227" t="s">
        <v>1541</v>
      </c>
      <c r="F436" s="228" t="s">
        <v>1542</v>
      </c>
      <c r="G436" s="229" t="s">
        <v>342</v>
      </c>
      <c r="H436" s="230">
        <v>1</v>
      </c>
      <c r="I436" s="231"/>
      <c r="J436" s="232">
        <f>ROUND(I436*H436,2)</f>
        <v>0</v>
      </c>
      <c r="K436" s="228" t="s">
        <v>1</v>
      </c>
      <c r="L436" s="44"/>
      <c r="M436" s="233" t="s">
        <v>1</v>
      </c>
      <c r="N436" s="234" t="s">
        <v>39</v>
      </c>
      <c r="O436" s="91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343</v>
      </c>
      <c r="AT436" s="237" t="s">
        <v>154</v>
      </c>
      <c r="AU436" s="237" t="s">
        <v>82</v>
      </c>
      <c r="AY436" s="17" t="s">
        <v>152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82</v>
      </c>
      <c r="BK436" s="238">
        <f>ROUND(I436*H436,2)</f>
        <v>0</v>
      </c>
      <c r="BL436" s="17" t="s">
        <v>343</v>
      </c>
      <c r="BM436" s="237" t="s">
        <v>1543</v>
      </c>
    </row>
    <row r="437" s="2" customFormat="1">
      <c r="A437" s="38"/>
      <c r="B437" s="39"/>
      <c r="C437" s="40"/>
      <c r="D437" s="239" t="s">
        <v>161</v>
      </c>
      <c r="E437" s="40"/>
      <c r="F437" s="240" t="s">
        <v>1542</v>
      </c>
      <c r="G437" s="40"/>
      <c r="H437" s="40"/>
      <c r="I437" s="241"/>
      <c r="J437" s="40"/>
      <c r="K437" s="40"/>
      <c r="L437" s="44"/>
      <c r="M437" s="242"/>
      <c r="N437" s="243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161</v>
      </c>
      <c r="AU437" s="17" t="s">
        <v>82</v>
      </c>
    </row>
    <row r="438" s="12" customFormat="1" ht="25.92" customHeight="1">
      <c r="A438" s="12"/>
      <c r="B438" s="210"/>
      <c r="C438" s="211"/>
      <c r="D438" s="212" t="s">
        <v>73</v>
      </c>
      <c r="E438" s="213" t="s">
        <v>349</v>
      </c>
      <c r="F438" s="213" t="s">
        <v>350</v>
      </c>
      <c r="G438" s="211"/>
      <c r="H438" s="211"/>
      <c r="I438" s="214"/>
      <c r="J438" s="215">
        <f>BK438</f>
        <v>0</v>
      </c>
      <c r="K438" s="211"/>
      <c r="L438" s="216"/>
      <c r="M438" s="217"/>
      <c r="N438" s="218"/>
      <c r="O438" s="218"/>
      <c r="P438" s="219">
        <f>SUM(P439:P444)</f>
        <v>0</v>
      </c>
      <c r="Q438" s="218"/>
      <c r="R438" s="219">
        <f>SUM(R439:R444)</f>
        <v>0</v>
      </c>
      <c r="S438" s="218"/>
      <c r="T438" s="220">
        <f>SUM(T439:T444)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1" t="s">
        <v>182</v>
      </c>
      <c r="AT438" s="222" t="s">
        <v>73</v>
      </c>
      <c r="AU438" s="222" t="s">
        <v>74</v>
      </c>
      <c r="AY438" s="221" t="s">
        <v>152</v>
      </c>
      <c r="BK438" s="223">
        <f>SUM(BK439:BK444)</f>
        <v>0</v>
      </c>
    </row>
    <row r="439" s="2" customFormat="1" ht="16.5" customHeight="1">
      <c r="A439" s="38"/>
      <c r="B439" s="39"/>
      <c r="C439" s="226" t="s">
        <v>562</v>
      </c>
      <c r="D439" s="226" t="s">
        <v>154</v>
      </c>
      <c r="E439" s="227" t="s">
        <v>534</v>
      </c>
      <c r="F439" s="228" t="s">
        <v>352</v>
      </c>
      <c r="G439" s="229" t="s">
        <v>535</v>
      </c>
      <c r="H439" s="286"/>
      <c r="I439" s="231"/>
      <c r="J439" s="232">
        <f>ROUND(I439*H439,2)</f>
        <v>0</v>
      </c>
      <c r="K439" s="228" t="s">
        <v>158</v>
      </c>
      <c r="L439" s="44"/>
      <c r="M439" s="233" t="s">
        <v>1</v>
      </c>
      <c r="N439" s="234" t="s">
        <v>39</v>
      </c>
      <c r="O439" s="91"/>
      <c r="P439" s="235">
        <f>O439*H439</f>
        <v>0</v>
      </c>
      <c r="Q439" s="235">
        <v>0</v>
      </c>
      <c r="R439" s="235">
        <f>Q439*H439</f>
        <v>0</v>
      </c>
      <c r="S439" s="235">
        <v>0</v>
      </c>
      <c r="T439" s="23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7" t="s">
        <v>357</v>
      </c>
      <c r="AT439" s="237" t="s">
        <v>154</v>
      </c>
      <c r="AU439" s="237" t="s">
        <v>82</v>
      </c>
      <c r="AY439" s="17" t="s">
        <v>152</v>
      </c>
      <c r="BE439" s="238">
        <f>IF(N439="základní",J439,0)</f>
        <v>0</v>
      </c>
      <c r="BF439" s="238">
        <f>IF(N439="snížená",J439,0)</f>
        <v>0</v>
      </c>
      <c r="BG439" s="238">
        <f>IF(N439="zákl. přenesená",J439,0)</f>
        <v>0</v>
      </c>
      <c r="BH439" s="238">
        <f>IF(N439="sníž. přenesená",J439,0)</f>
        <v>0</v>
      </c>
      <c r="BI439" s="238">
        <f>IF(N439="nulová",J439,0)</f>
        <v>0</v>
      </c>
      <c r="BJ439" s="17" t="s">
        <v>82</v>
      </c>
      <c r="BK439" s="238">
        <f>ROUND(I439*H439,2)</f>
        <v>0</v>
      </c>
      <c r="BL439" s="17" t="s">
        <v>357</v>
      </c>
      <c r="BM439" s="237" t="s">
        <v>1544</v>
      </c>
    </row>
    <row r="440" s="2" customFormat="1">
      <c r="A440" s="38"/>
      <c r="B440" s="39"/>
      <c r="C440" s="40"/>
      <c r="D440" s="239" t="s">
        <v>161</v>
      </c>
      <c r="E440" s="40"/>
      <c r="F440" s="240" t="s">
        <v>352</v>
      </c>
      <c r="G440" s="40"/>
      <c r="H440" s="40"/>
      <c r="I440" s="241"/>
      <c r="J440" s="40"/>
      <c r="K440" s="40"/>
      <c r="L440" s="44"/>
      <c r="M440" s="242"/>
      <c r="N440" s="243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161</v>
      </c>
      <c r="AU440" s="17" t="s">
        <v>82</v>
      </c>
    </row>
    <row r="441" s="2" customFormat="1">
      <c r="A441" s="38"/>
      <c r="B441" s="39"/>
      <c r="C441" s="40"/>
      <c r="D441" s="244" t="s">
        <v>163</v>
      </c>
      <c r="E441" s="40"/>
      <c r="F441" s="245" t="s">
        <v>537</v>
      </c>
      <c r="G441" s="40"/>
      <c r="H441" s="40"/>
      <c r="I441" s="241"/>
      <c r="J441" s="40"/>
      <c r="K441" s="40"/>
      <c r="L441" s="44"/>
      <c r="M441" s="242"/>
      <c r="N441" s="24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163</v>
      </c>
      <c r="AU441" s="17" t="s">
        <v>82</v>
      </c>
    </row>
    <row r="442" s="2" customFormat="1" ht="16.5" customHeight="1">
      <c r="A442" s="38"/>
      <c r="B442" s="39"/>
      <c r="C442" s="226" t="s">
        <v>601</v>
      </c>
      <c r="D442" s="226" t="s">
        <v>154</v>
      </c>
      <c r="E442" s="227" t="s">
        <v>538</v>
      </c>
      <c r="F442" s="228" t="s">
        <v>539</v>
      </c>
      <c r="G442" s="229" t="s">
        <v>535</v>
      </c>
      <c r="H442" s="286"/>
      <c r="I442" s="231"/>
      <c r="J442" s="232">
        <f>ROUND(I442*H442,2)</f>
        <v>0</v>
      </c>
      <c r="K442" s="228" t="s">
        <v>158</v>
      </c>
      <c r="L442" s="44"/>
      <c r="M442" s="233" t="s">
        <v>1</v>
      </c>
      <c r="N442" s="234" t="s">
        <v>39</v>
      </c>
      <c r="O442" s="91"/>
      <c r="P442" s="235">
        <f>O442*H442</f>
        <v>0</v>
      </c>
      <c r="Q442" s="235">
        <v>0</v>
      </c>
      <c r="R442" s="235">
        <f>Q442*H442</f>
        <v>0</v>
      </c>
      <c r="S442" s="235">
        <v>0</v>
      </c>
      <c r="T442" s="23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7" t="s">
        <v>357</v>
      </c>
      <c r="AT442" s="237" t="s">
        <v>154</v>
      </c>
      <c r="AU442" s="237" t="s">
        <v>82</v>
      </c>
      <c r="AY442" s="17" t="s">
        <v>152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82</v>
      </c>
      <c r="BK442" s="238">
        <f>ROUND(I442*H442,2)</f>
        <v>0</v>
      </c>
      <c r="BL442" s="17" t="s">
        <v>357</v>
      </c>
      <c r="BM442" s="237" t="s">
        <v>1545</v>
      </c>
    </row>
    <row r="443" s="2" customFormat="1">
      <c r="A443" s="38"/>
      <c r="B443" s="39"/>
      <c r="C443" s="40"/>
      <c r="D443" s="239" t="s">
        <v>161</v>
      </c>
      <c r="E443" s="40"/>
      <c r="F443" s="240" t="s">
        <v>539</v>
      </c>
      <c r="G443" s="40"/>
      <c r="H443" s="40"/>
      <c r="I443" s="241"/>
      <c r="J443" s="40"/>
      <c r="K443" s="40"/>
      <c r="L443" s="44"/>
      <c r="M443" s="242"/>
      <c r="N443" s="243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161</v>
      </c>
      <c r="AU443" s="17" t="s">
        <v>82</v>
      </c>
    </row>
    <row r="444" s="2" customFormat="1">
      <c r="A444" s="38"/>
      <c r="B444" s="39"/>
      <c r="C444" s="40"/>
      <c r="D444" s="244" t="s">
        <v>163</v>
      </c>
      <c r="E444" s="40"/>
      <c r="F444" s="245" t="s">
        <v>541</v>
      </c>
      <c r="G444" s="40"/>
      <c r="H444" s="40"/>
      <c r="I444" s="241"/>
      <c r="J444" s="40"/>
      <c r="K444" s="40"/>
      <c r="L444" s="44"/>
      <c r="M444" s="269"/>
      <c r="N444" s="270"/>
      <c r="O444" s="271"/>
      <c r="P444" s="271"/>
      <c r="Q444" s="271"/>
      <c r="R444" s="271"/>
      <c r="S444" s="271"/>
      <c r="T444" s="27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163</v>
      </c>
      <c r="AU444" s="17" t="s">
        <v>82</v>
      </c>
    </row>
    <row r="445" s="2" customFormat="1" ht="6.96" customHeight="1">
      <c r="A445" s="38"/>
      <c r="B445" s="66"/>
      <c r="C445" s="67"/>
      <c r="D445" s="67"/>
      <c r="E445" s="67"/>
      <c r="F445" s="67"/>
      <c r="G445" s="67"/>
      <c r="H445" s="67"/>
      <c r="I445" s="67"/>
      <c r="J445" s="67"/>
      <c r="K445" s="67"/>
      <c r="L445" s="44"/>
      <c r="M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</row>
  </sheetData>
  <sheetProtection sheet="1" autoFilter="0" formatColumns="0" formatRows="0" objects="1" scenarios="1" spinCount="100000" saltValue="dV/D1zonkaDNRkHp295tDCw0vwvWbXqjTlRkOYvlpd3qQ2vWwy6u4KJFmZHZeTF4qhVS0CIm+TTcgy3k2cfZZQ==" hashValue="inIbk+FJy8CbFcOmffDCEr9t3IFNXUC5JW8qH2lzycT7yiVc72jTPiuH6LW7hROz7Vj/5mVnGn0gUXRP+6dp0Q==" algorithmName="SHA-512" password="CC35"/>
  <autoFilter ref="C132:K44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8" r:id="rId1" display="https://podminky.urs.cz/item/CS_URS_2022_02/111111101"/>
    <hyperlink ref="F145" r:id="rId2" display="https://podminky.urs.cz/item/CS_URS_2022_02/162301501"/>
    <hyperlink ref="F152" r:id="rId3" display="https://podminky.urs.cz/item/CS_URS_2022_02/174111101"/>
    <hyperlink ref="F163" r:id="rId4" display="https://podminky.urs.cz/item/CS_URS_2022_02/181006115"/>
    <hyperlink ref="F172" r:id="rId5" display="https://podminky.urs.cz/item/CS_URS_2022_02/181111131"/>
    <hyperlink ref="F183" r:id="rId6" display="https://podminky.urs.cz/item/CS_URS_2022_02/181411121"/>
    <hyperlink ref="F197" r:id="rId7" display="https://podminky.urs.cz/item/CS_URS_2022_02/941311111"/>
    <hyperlink ref="F201" r:id="rId8" display="https://podminky.urs.cz/item/CS_URS_2022_02/941211211"/>
    <hyperlink ref="F205" r:id="rId9" display="https://podminky.urs.cz/item/CS_URS_2022_02/941311811"/>
    <hyperlink ref="F210" r:id="rId10" display="https://podminky.urs.cz/item/CS_URS_2022_02/962032631"/>
    <hyperlink ref="F215" r:id="rId11" display="https://podminky.urs.cz/item/CS_URS_2022_02/968062375"/>
    <hyperlink ref="F222" r:id="rId12" display="https://podminky.urs.cz/item/CS_URS_2022_02/968062376"/>
    <hyperlink ref="F231" r:id="rId13" display="https://podminky.urs.cz/item/CS_URS_2022_02/981011111"/>
    <hyperlink ref="F238" r:id="rId14" display="https://podminky.urs.cz/item/CS_URS_2022_02/981011313"/>
    <hyperlink ref="F247" r:id="rId15" display="https://podminky.urs.cz/item/CS_URS_2022_02/997006002"/>
    <hyperlink ref="F250" r:id="rId16" display="https://podminky.urs.cz/item/CS_URS_2022_02/997006004"/>
    <hyperlink ref="F254" r:id="rId17" display="https://podminky.urs.cz/item/CS_URS_2022_02/997006511"/>
    <hyperlink ref="F257" r:id="rId18" display="https://podminky.urs.cz/item/CS_URS_2022_02/997006519"/>
    <hyperlink ref="F261" r:id="rId19" display="https://podminky.urs.cz/item/CS_URS_2022_02/997013603"/>
    <hyperlink ref="F265" r:id="rId20" display="https://podminky.urs.cz/item/CS_URS_2022_02/997013635"/>
    <hyperlink ref="F270" r:id="rId21" display="https://podminky.urs.cz/item/CS_URS_2022_02/997013804"/>
    <hyperlink ref="F274" r:id="rId22" display="https://podminky.urs.cz/item/CS_URS_2022_02/997013811"/>
    <hyperlink ref="F278" r:id="rId23" display="https://podminky.urs.cz/item/CS_URS_2022_02/997013814"/>
    <hyperlink ref="F282" r:id="rId24" display="https://podminky.urs.cz/item/CS_URS_2022_02/997013821"/>
    <hyperlink ref="F289" r:id="rId25" display="https://podminky.urs.cz/item/CS_URS_2022_02/725110811"/>
    <hyperlink ref="F293" r:id="rId26" display="https://podminky.urs.cz/item/CS_URS_2022_02/725210821"/>
    <hyperlink ref="F296" r:id="rId27" display="https://podminky.urs.cz/item/CS_URS_2022_02/725220832"/>
    <hyperlink ref="F300" r:id="rId28" display="https://podminky.urs.cz/item/CS_URS_2022_02/741211827"/>
    <hyperlink ref="F303" r:id="rId29" display="https://podminky.urs.cz/item/CS_URS_2022_02/741213813"/>
    <hyperlink ref="F307" r:id="rId30" display="https://podminky.urs.cz/item/CS_URS_2022_02/762331812"/>
    <hyperlink ref="F321" r:id="rId31" display="https://podminky.urs.cz/item/CS_URS_2022_02/762341811"/>
    <hyperlink ref="F326" r:id="rId32" display="https://podminky.urs.cz/item/CS_URS_2022_02/762811811"/>
    <hyperlink ref="F331" r:id="rId33" display="https://podminky.urs.cz/item/CS_URS_2022_02/762822820"/>
    <hyperlink ref="F336" r:id="rId34" display="https://podminky.urs.cz/item/CS_URS_2022_02/762841811"/>
    <hyperlink ref="F342" r:id="rId35" display="https://podminky.urs.cz/item/CS_URS_2022_02/764001821"/>
    <hyperlink ref="F350" r:id="rId36" display="https://podminky.urs.cz/item/CS_URS_2022_02/764002801"/>
    <hyperlink ref="F358" r:id="rId37" display="https://podminky.urs.cz/item/CS_URS_2022_02/764002821"/>
    <hyperlink ref="F361" r:id="rId38" display="https://podminky.urs.cz/item/CS_URS_2022_02/764002851"/>
    <hyperlink ref="F368" r:id="rId39" display="https://podminky.urs.cz/item/CS_URS_2022_02/764002881"/>
    <hyperlink ref="F373" r:id="rId40" display="https://podminky.urs.cz/item/CS_URS_2022_02/764004801"/>
    <hyperlink ref="F377" r:id="rId41" display="https://podminky.urs.cz/item/CS_URS_2022_02/764004861"/>
    <hyperlink ref="F382" r:id="rId42" display="https://podminky.urs.cz/item/CS_URS_2022_02/765131803"/>
    <hyperlink ref="F390" r:id="rId43" display="https://podminky.urs.cz/item/CS_URS_2022_02/765131823"/>
    <hyperlink ref="F394" r:id="rId44" display="https://podminky.urs.cz/item/CS_URS_2022_02/765131843"/>
    <hyperlink ref="F399" r:id="rId45" display="https://podminky.urs.cz/item/CS_URS_2022_02/765131853"/>
    <hyperlink ref="F404" r:id="rId46" display="https://podminky.urs.cz/item/CS_URS_2022_02/766411821"/>
    <hyperlink ref="F410" r:id="rId47" display="https://podminky.urs.cz/item/CS_URS_2022_02/776201812"/>
    <hyperlink ref="F416" r:id="rId48" display="https://podminky.urs.cz/item/CS_URS_2022_02/787600802"/>
    <hyperlink ref="F441" r:id="rId49" display="https://podminky.urs.cz/item/CS_URS_2022_02/030001000"/>
    <hyperlink ref="F444" r:id="rId50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119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27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ROUND((SUM(BE128:BE230)),  2)</f>
        <v>0</v>
      </c>
      <c r="G33" s="38"/>
      <c r="H33" s="38"/>
      <c r="I33" s="164">
        <v>0.20999999999999999</v>
      </c>
      <c r="J33" s="163">
        <f>ROUND(((SUM(BE128:BE230))*I33),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ROUND((SUM(BF128:BF230)),  2)</f>
        <v>0</v>
      </c>
      <c r="G34" s="38"/>
      <c r="H34" s="38"/>
      <c r="I34" s="164">
        <v>0.14999999999999999</v>
      </c>
      <c r="J34" s="163">
        <f>ROUND(((SUM(BF128:BF230))*I34),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ROUND((SUM(BG128:BG230)),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ROUND((SUM(BH128:BH230)),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ROUND((SUM(BI128:BI230)),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Nový Bor - Okrouhlá - strážní domek č.76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Nový Bor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J129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127</v>
      </c>
      <c r="E99" s="196"/>
      <c r="F99" s="196"/>
      <c r="G99" s="196"/>
      <c r="H99" s="196"/>
      <c r="I99" s="196"/>
      <c r="J99" s="197">
        <f>J146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128</v>
      </c>
      <c r="E100" s="196"/>
      <c r="F100" s="196"/>
      <c r="G100" s="196"/>
      <c r="H100" s="196"/>
      <c r="I100" s="196"/>
      <c r="J100" s="197">
        <f>J165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129</v>
      </c>
      <c r="E101" s="191"/>
      <c r="F101" s="191"/>
      <c r="G101" s="191"/>
      <c r="H101" s="191"/>
      <c r="I101" s="191"/>
      <c r="J101" s="192">
        <f>J195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130</v>
      </c>
      <c r="E102" s="196"/>
      <c r="F102" s="196"/>
      <c r="G102" s="196"/>
      <c r="H102" s="196"/>
      <c r="I102" s="196"/>
      <c r="J102" s="197">
        <f>J196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131</v>
      </c>
      <c r="E103" s="196"/>
      <c r="F103" s="196"/>
      <c r="G103" s="196"/>
      <c r="H103" s="196"/>
      <c r="I103" s="196"/>
      <c r="J103" s="197">
        <f>J200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132</v>
      </c>
      <c r="E104" s="196"/>
      <c r="F104" s="196"/>
      <c r="G104" s="196"/>
      <c r="H104" s="196"/>
      <c r="I104" s="196"/>
      <c r="J104" s="197">
        <f>J207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133</v>
      </c>
      <c r="E105" s="196"/>
      <c r="F105" s="196"/>
      <c r="G105" s="196"/>
      <c r="H105" s="196"/>
      <c r="I105" s="196"/>
      <c r="J105" s="197">
        <f>J214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134</v>
      </c>
      <c r="E106" s="191"/>
      <c r="F106" s="191"/>
      <c r="G106" s="191"/>
      <c r="H106" s="191"/>
      <c r="I106" s="191"/>
      <c r="J106" s="192">
        <f>J221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8"/>
      <c r="C107" s="189"/>
      <c r="D107" s="190" t="s">
        <v>135</v>
      </c>
      <c r="E107" s="191"/>
      <c r="F107" s="191"/>
      <c r="G107" s="191"/>
      <c r="H107" s="191"/>
      <c r="I107" s="191"/>
      <c r="J107" s="192">
        <f>J226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4"/>
      <c r="C108" s="133"/>
      <c r="D108" s="195" t="s">
        <v>136</v>
      </c>
      <c r="E108" s="196"/>
      <c r="F108" s="196"/>
      <c r="G108" s="196"/>
      <c r="H108" s="196"/>
      <c r="I108" s="196"/>
      <c r="J108" s="197">
        <f>J227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83" t="str">
        <f>E7</f>
        <v>Nový Bor, Libuň, Lučany, Višňová, Zákupy, Železný Brod – demolice (strážní domky, provozní objekty)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117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001 - Nový Bor - Okrouhlá - strážní domek č.76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Nový Bor</v>
      </c>
      <c r="G122" s="40"/>
      <c r="H122" s="40"/>
      <c r="I122" s="32" t="s">
        <v>22</v>
      </c>
      <c r="J122" s="79" t="str">
        <f>IF(J12="","",J12)</f>
        <v>18. 10. 2022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138</v>
      </c>
      <c r="D127" s="202" t="s">
        <v>59</v>
      </c>
      <c r="E127" s="202" t="s">
        <v>55</v>
      </c>
      <c r="F127" s="202" t="s">
        <v>56</v>
      </c>
      <c r="G127" s="202" t="s">
        <v>139</v>
      </c>
      <c r="H127" s="202" t="s">
        <v>140</v>
      </c>
      <c r="I127" s="202" t="s">
        <v>141</v>
      </c>
      <c r="J127" s="202" t="s">
        <v>122</v>
      </c>
      <c r="K127" s="203" t="s">
        <v>142</v>
      </c>
      <c r="L127" s="204"/>
      <c r="M127" s="100" t="s">
        <v>1</v>
      </c>
      <c r="N127" s="101" t="s">
        <v>38</v>
      </c>
      <c r="O127" s="101" t="s">
        <v>143</v>
      </c>
      <c r="P127" s="101" t="s">
        <v>144</v>
      </c>
      <c r="Q127" s="101" t="s">
        <v>145</v>
      </c>
      <c r="R127" s="101" t="s">
        <v>146</v>
      </c>
      <c r="S127" s="101" t="s">
        <v>147</v>
      </c>
      <c r="T127" s="102" t="s">
        <v>148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149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P129+P195+P221+P226</f>
        <v>0</v>
      </c>
      <c r="Q128" s="104"/>
      <c r="R128" s="207">
        <f>R129+R195+R221+R226</f>
        <v>0</v>
      </c>
      <c r="S128" s="104"/>
      <c r="T128" s="208">
        <f>T129+T195+T221+T226</f>
        <v>237.65056000000001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124</v>
      </c>
      <c r="BK128" s="209">
        <f>BK129+BK195+BK221+BK226</f>
        <v>0</v>
      </c>
    </row>
    <row r="129" s="12" customFormat="1" ht="25.92" customHeight="1">
      <c r="A129" s="12"/>
      <c r="B129" s="210"/>
      <c r="C129" s="211"/>
      <c r="D129" s="212" t="s">
        <v>73</v>
      </c>
      <c r="E129" s="213" t="s">
        <v>150</v>
      </c>
      <c r="F129" s="213" t="s">
        <v>151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P130+P146+P165</f>
        <v>0</v>
      </c>
      <c r="Q129" s="218"/>
      <c r="R129" s="219">
        <f>R130+R146+R165</f>
        <v>0</v>
      </c>
      <c r="S129" s="218"/>
      <c r="T129" s="220">
        <f>T130+T146+T165</f>
        <v>230.40692000000001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82</v>
      </c>
      <c r="AT129" s="222" t="s">
        <v>73</v>
      </c>
      <c r="AU129" s="222" t="s">
        <v>74</v>
      </c>
      <c r="AY129" s="221" t="s">
        <v>152</v>
      </c>
      <c r="BK129" s="223">
        <f>BK130+BK146+BK165</f>
        <v>0</v>
      </c>
    </row>
    <row r="130" s="12" customFormat="1" ht="22.8" customHeight="1">
      <c r="A130" s="12"/>
      <c r="B130" s="210"/>
      <c r="C130" s="211"/>
      <c r="D130" s="212" t="s">
        <v>73</v>
      </c>
      <c r="E130" s="224" t="s">
        <v>82</v>
      </c>
      <c r="F130" s="224" t="s">
        <v>153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SUM(P131:P145)</f>
        <v>0</v>
      </c>
      <c r="Q130" s="218"/>
      <c r="R130" s="219">
        <f>SUM(R131:R145)</f>
        <v>0</v>
      </c>
      <c r="S130" s="218"/>
      <c r="T130" s="22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82</v>
      </c>
      <c r="AT130" s="222" t="s">
        <v>73</v>
      </c>
      <c r="AU130" s="222" t="s">
        <v>82</v>
      </c>
      <c r="AY130" s="221" t="s">
        <v>152</v>
      </c>
      <c r="BK130" s="223">
        <f>SUM(BK131:BK145)</f>
        <v>0</v>
      </c>
    </row>
    <row r="131" s="2" customFormat="1" ht="37.8" customHeight="1">
      <c r="A131" s="38"/>
      <c r="B131" s="39"/>
      <c r="C131" s="226" t="s">
        <v>82</v>
      </c>
      <c r="D131" s="226" t="s">
        <v>154</v>
      </c>
      <c r="E131" s="227" t="s">
        <v>155</v>
      </c>
      <c r="F131" s="228" t="s">
        <v>156</v>
      </c>
      <c r="G131" s="229" t="s">
        <v>157</v>
      </c>
      <c r="H131" s="230">
        <v>20</v>
      </c>
      <c r="I131" s="231"/>
      <c r="J131" s="232">
        <f>ROUND(I131*H131,2)</f>
        <v>0</v>
      </c>
      <c r="K131" s="228" t="s">
        <v>158</v>
      </c>
      <c r="L131" s="44"/>
      <c r="M131" s="233" t="s">
        <v>1</v>
      </c>
      <c r="N131" s="234" t="s">
        <v>39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159</v>
      </c>
      <c r="AT131" s="237" t="s">
        <v>154</v>
      </c>
      <c r="AU131" s="237" t="s">
        <v>84</v>
      </c>
      <c r="AY131" s="17" t="s">
        <v>152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82</v>
      </c>
      <c r="BK131" s="238">
        <f>ROUND(I131*H131,2)</f>
        <v>0</v>
      </c>
      <c r="BL131" s="17" t="s">
        <v>159</v>
      </c>
      <c r="BM131" s="237" t="s">
        <v>160</v>
      </c>
    </row>
    <row r="132" s="2" customFormat="1">
      <c r="A132" s="38"/>
      <c r="B132" s="39"/>
      <c r="C132" s="40"/>
      <c r="D132" s="239" t="s">
        <v>161</v>
      </c>
      <c r="E132" s="40"/>
      <c r="F132" s="240" t="s">
        <v>162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161</v>
      </c>
      <c r="AU132" s="17" t="s">
        <v>84</v>
      </c>
    </row>
    <row r="133" s="2" customFormat="1">
      <c r="A133" s="38"/>
      <c r="B133" s="39"/>
      <c r="C133" s="40"/>
      <c r="D133" s="244" t="s">
        <v>163</v>
      </c>
      <c r="E133" s="40"/>
      <c r="F133" s="245" t="s">
        <v>164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84</v>
      </c>
    </row>
    <row r="134" s="2" customFormat="1" ht="24.15" customHeight="1">
      <c r="A134" s="38"/>
      <c r="B134" s="39"/>
      <c r="C134" s="226" t="s">
        <v>84</v>
      </c>
      <c r="D134" s="226" t="s">
        <v>154</v>
      </c>
      <c r="E134" s="227" t="s">
        <v>165</v>
      </c>
      <c r="F134" s="228" t="s">
        <v>166</v>
      </c>
      <c r="G134" s="229" t="s">
        <v>157</v>
      </c>
      <c r="H134" s="230">
        <v>20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84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159</v>
      </c>
      <c r="BM134" s="237" t="s">
        <v>167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168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84</v>
      </c>
    </row>
    <row r="136" s="2" customFormat="1">
      <c r="A136" s="38"/>
      <c r="B136" s="39"/>
      <c r="C136" s="40"/>
      <c r="D136" s="244" t="s">
        <v>163</v>
      </c>
      <c r="E136" s="40"/>
      <c r="F136" s="245" t="s">
        <v>169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2" customFormat="1" ht="24.15" customHeight="1">
      <c r="A137" s="38"/>
      <c r="B137" s="39"/>
      <c r="C137" s="226" t="s">
        <v>170</v>
      </c>
      <c r="D137" s="226" t="s">
        <v>154</v>
      </c>
      <c r="E137" s="227" t="s">
        <v>171</v>
      </c>
      <c r="F137" s="228" t="s">
        <v>172</v>
      </c>
      <c r="G137" s="229" t="s">
        <v>173</v>
      </c>
      <c r="H137" s="230">
        <v>99.599999999999994</v>
      </c>
      <c r="I137" s="231"/>
      <c r="J137" s="232">
        <f>ROUND(I137*H137,2)</f>
        <v>0</v>
      </c>
      <c r="K137" s="228" t="s">
        <v>158</v>
      </c>
      <c r="L137" s="44"/>
      <c r="M137" s="233" t="s">
        <v>1</v>
      </c>
      <c r="N137" s="234" t="s">
        <v>39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159</v>
      </c>
      <c r="AT137" s="237" t="s">
        <v>154</v>
      </c>
      <c r="AU137" s="237" t="s">
        <v>84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82</v>
      </c>
      <c r="BK137" s="238">
        <f>ROUND(I137*H137,2)</f>
        <v>0</v>
      </c>
      <c r="BL137" s="17" t="s">
        <v>159</v>
      </c>
      <c r="BM137" s="237" t="s">
        <v>174</v>
      </c>
    </row>
    <row r="138" s="2" customFormat="1">
      <c r="A138" s="38"/>
      <c r="B138" s="39"/>
      <c r="C138" s="40"/>
      <c r="D138" s="239" t="s">
        <v>161</v>
      </c>
      <c r="E138" s="40"/>
      <c r="F138" s="240" t="s">
        <v>175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161</v>
      </c>
      <c r="AU138" s="17" t="s">
        <v>84</v>
      </c>
    </row>
    <row r="139" s="2" customFormat="1">
      <c r="A139" s="38"/>
      <c r="B139" s="39"/>
      <c r="C139" s="40"/>
      <c r="D139" s="244" t="s">
        <v>163</v>
      </c>
      <c r="E139" s="40"/>
      <c r="F139" s="245" t="s">
        <v>176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84</v>
      </c>
    </row>
    <row r="140" s="2" customFormat="1" ht="24.15" customHeight="1">
      <c r="A140" s="38"/>
      <c r="B140" s="39"/>
      <c r="C140" s="226" t="s">
        <v>159</v>
      </c>
      <c r="D140" s="226" t="s">
        <v>154</v>
      </c>
      <c r="E140" s="227" t="s">
        <v>177</v>
      </c>
      <c r="F140" s="228" t="s">
        <v>178</v>
      </c>
      <c r="G140" s="229" t="s">
        <v>157</v>
      </c>
      <c r="H140" s="230">
        <v>124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39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84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82</v>
      </c>
      <c r="BK140" s="238">
        <f>ROUND(I140*H140,2)</f>
        <v>0</v>
      </c>
      <c r="BL140" s="17" t="s">
        <v>159</v>
      </c>
      <c r="BM140" s="237" t="s">
        <v>179</v>
      </c>
    </row>
    <row r="141" s="2" customFormat="1">
      <c r="A141" s="38"/>
      <c r="B141" s="39"/>
      <c r="C141" s="40"/>
      <c r="D141" s="239" t="s">
        <v>161</v>
      </c>
      <c r="E141" s="40"/>
      <c r="F141" s="240" t="s">
        <v>180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84</v>
      </c>
    </row>
    <row r="142" s="2" customFormat="1">
      <c r="A142" s="38"/>
      <c r="B142" s="39"/>
      <c r="C142" s="40"/>
      <c r="D142" s="244" t="s">
        <v>163</v>
      </c>
      <c r="E142" s="40"/>
      <c r="F142" s="245" t="s">
        <v>181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84</v>
      </c>
    </row>
    <row r="143" s="2" customFormat="1" ht="37.8" customHeight="1">
      <c r="A143" s="38"/>
      <c r="B143" s="39"/>
      <c r="C143" s="226" t="s">
        <v>182</v>
      </c>
      <c r="D143" s="226" t="s">
        <v>154</v>
      </c>
      <c r="E143" s="227" t="s">
        <v>183</v>
      </c>
      <c r="F143" s="228" t="s">
        <v>184</v>
      </c>
      <c r="G143" s="229" t="s">
        <v>157</v>
      </c>
      <c r="H143" s="230">
        <v>864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39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159</v>
      </c>
      <c r="AT143" s="237" t="s">
        <v>154</v>
      </c>
      <c r="AU143" s="237" t="s">
        <v>84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82</v>
      </c>
      <c r="BK143" s="238">
        <f>ROUND(I143*H143,2)</f>
        <v>0</v>
      </c>
      <c r="BL143" s="17" t="s">
        <v>159</v>
      </c>
      <c r="BM143" s="237" t="s">
        <v>185</v>
      </c>
    </row>
    <row r="144" s="2" customFormat="1">
      <c r="A144" s="38"/>
      <c r="B144" s="39"/>
      <c r="C144" s="40"/>
      <c r="D144" s="239" t="s">
        <v>161</v>
      </c>
      <c r="E144" s="40"/>
      <c r="F144" s="240" t="s">
        <v>186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84</v>
      </c>
    </row>
    <row r="145" s="2" customFormat="1">
      <c r="A145" s="38"/>
      <c r="B145" s="39"/>
      <c r="C145" s="40"/>
      <c r="D145" s="244" t="s">
        <v>163</v>
      </c>
      <c r="E145" s="40"/>
      <c r="F145" s="245" t="s">
        <v>187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12" customFormat="1" ht="22.8" customHeight="1">
      <c r="A146" s="12"/>
      <c r="B146" s="210"/>
      <c r="C146" s="211"/>
      <c r="D146" s="212" t="s">
        <v>73</v>
      </c>
      <c r="E146" s="224" t="s">
        <v>188</v>
      </c>
      <c r="F146" s="224" t="s">
        <v>189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SUM(P147:P164)</f>
        <v>0</v>
      </c>
      <c r="Q146" s="218"/>
      <c r="R146" s="219">
        <f>SUM(R147:R164)</f>
        <v>0</v>
      </c>
      <c r="S146" s="218"/>
      <c r="T146" s="220">
        <f>SUM(T147:T164)</f>
        <v>230.40692000000001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82</v>
      </c>
      <c r="AT146" s="222" t="s">
        <v>73</v>
      </c>
      <c r="AU146" s="222" t="s">
        <v>82</v>
      </c>
      <c r="AY146" s="221" t="s">
        <v>152</v>
      </c>
      <c r="BK146" s="223">
        <f>SUM(BK147:BK164)</f>
        <v>0</v>
      </c>
    </row>
    <row r="147" s="2" customFormat="1" ht="16.5" customHeight="1">
      <c r="A147" s="38"/>
      <c r="B147" s="39"/>
      <c r="C147" s="226" t="s">
        <v>190</v>
      </c>
      <c r="D147" s="226" t="s">
        <v>154</v>
      </c>
      <c r="E147" s="227" t="s">
        <v>191</v>
      </c>
      <c r="F147" s="228" t="s">
        <v>192</v>
      </c>
      <c r="G147" s="229" t="s">
        <v>173</v>
      </c>
      <c r="H147" s="230">
        <v>7.3099999999999996</v>
      </c>
      <c r="I147" s="231"/>
      <c r="J147" s="232">
        <f>ROUND(I147*H147,2)</f>
        <v>0</v>
      </c>
      <c r="K147" s="228" t="s">
        <v>158</v>
      </c>
      <c r="L147" s="44"/>
      <c r="M147" s="233" t="s">
        <v>1</v>
      </c>
      <c r="N147" s="234" t="s">
        <v>39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2.5</v>
      </c>
      <c r="T147" s="236">
        <f>S147*H147</f>
        <v>18.274999999999999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159</v>
      </c>
      <c r="AT147" s="237" t="s">
        <v>154</v>
      </c>
      <c r="AU147" s="237" t="s">
        <v>84</v>
      </c>
      <c r="AY147" s="17" t="s">
        <v>152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82</v>
      </c>
      <c r="BK147" s="238">
        <f>ROUND(I147*H147,2)</f>
        <v>0</v>
      </c>
      <c r="BL147" s="17" t="s">
        <v>159</v>
      </c>
      <c r="BM147" s="237" t="s">
        <v>193</v>
      </c>
    </row>
    <row r="148" s="2" customFormat="1">
      <c r="A148" s="38"/>
      <c r="B148" s="39"/>
      <c r="C148" s="40"/>
      <c r="D148" s="239" t="s">
        <v>161</v>
      </c>
      <c r="E148" s="40"/>
      <c r="F148" s="240" t="s">
        <v>194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161</v>
      </c>
      <c r="AU148" s="17" t="s">
        <v>84</v>
      </c>
    </row>
    <row r="149" s="2" customFormat="1">
      <c r="A149" s="38"/>
      <c r="B149" s="39"/>
      <c r="C149" s="40"/>
      <c r="D149" s="244" t="s">
        <v>163</v>
      </c>
      <c r="E149" s="40"/>
      <c r="F149" s="245" t="s">
        <v>195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163</v>
      </c>
      <c r="AU149" s="17" t="s">
        <v>84</v>
      </c>
    </row>
    <row r="150" s="2" customFormat="1" ht="24.15" customHeight="1">
      <c r="A150" s="38"/>
      <c r="B150" s="39"/>
      <c r="C150" s="226" t="s">
        <v>196</v>
      </c>
      <c r="D150" s="226" t="s">
        <v>154</v>
      </c>
      <c r="E150" s="227" t="s">
        <v>197</v>
      </c>
      <c r="F150" s="228" t="s">
        <v>198</v>
      </c>
      <c r="G150" s="229" t="s">
        <v>199</v>
      </c>
      <c r="H150" s="230">
        <v>28</v>
      </c>
      <c r="I150" s="231"/>
      <c r="J150" s="232">
        <f>ROUND(I150*H150,2)</f>
        <v>0</v>
      </c>
      <c r="K150" s="228" t="s">
        <v>158</v>
      </c>
      <c r="L150" s="44"/>
      <c r="M150" s="233" t="s">
        <v>1</v>
      </c>
      <c r="N150" s="234" t="s">
        <v>39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0.16500000000000001</v>
      </c>
      <c r="T150" s="236">
        <f>S150*H150</f>
        <v>4.6200000000000001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159</v>
      </c>
      <c r="AT150" s="237" t="s">
        <v>154</v>
      </c>
      <c r="AU150" s="237" t="s">
        <v>84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82</v>
      </c>
      <c r="BK150" s="238">
        <f>ROUND(I150*H150,2)</f>
        <v>0</v>
      </c>
      <c r="BL150" s="17" t="s">
        <v>159</v>
      </c>
      <c r="BM150" s="237" t="s">
        <v>200</v>
      </c>
    </row>
    <row r="151" s="2" customFormat="1">
      <c r="A151" s="38"/>
      <c r="B151" s="39"/>
      <c r="C151" s="40"/>
      <c r="D151" s="239" t="s">
        <v>161</v>
      </c>
      <c r="E151" s="40"/>
      <c r="F151" s="240" t="s">
        <v>201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84</v>
      </c>
    </row>
    <row r="152" s="2" customFormat="1">
      <c r="A152" s="38"/>
      <c r="B152" s="39"/>
      <c r="C152" s="40"/>
      <c r="D152" s="244" t="s">
        <v>163</v>
      </c>
      <c r="E152" s="40"/>
      <c r="F152" s="245" t="s">
        <v>202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84</v>
      </c>
    </row>
    <row r="153" s="2" customFormat="1" ht="24.15" customHeight="1">
      <c r="A153" s="38"/>
      <c r="B153" s="39"/>
      <c r="C153" s="226" t="s">
        <v>203</v>
      </c>
      <c r="D153" s="226" t="s">
        <v>154</v>
      </c>
      <c r="E153" s="227" t="s">
        <v>204</v>
      </c>
      <c r="F153" s="228" t="s">
        <v>205</v>
      </c>
      <c r="G153" s="229" t="s">
        <v>206</v>
      </c>
      <c r="H153" s="230">
        <v>54</v>
      </c>
      <c r="I153" s="231"/>
      <c r="J153" s="232">
        <f>ROUND(I153*H153,2)</f>
        <v>0</v>
      </c>
      <c r="K153" s="228" t="s">
        <v>158</v>
      </c>
      <c r="L153" s="44"/>
      <c r="M153" s="233" t="s">
        <v>1</v>
      </c>
      <c r="N153" s="234" t="s">
        <v>39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0.00248</v>
      </c>
      <c r="T153" s="236">
        <f>S153*H153</f>
        <v>0.13392000000000001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159</v>
      </c>
      <c r="AT153" s="237" t="s">
        <v>154</v>
      </c>
      <c r="AU153" s="237" t="s">
        <v>84</v>
      </c>
      <c r="AY153" s="17" t="s">
        <v>152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82</v>
      </c>
      <c r="BK153" s="238">
        <f>ROUND(I153*H153,2)</f>
        <v>0</v>
      </c>
      <c r="BL153" s="17" t="s">
        <v>159</v>
      </c>
      <c r="BM153" s="237" t="s">
        <v>207</v>
      </c>
    </row>
    <row r="154" s="2" customFormat="1">
      <c r="A154" s="38"/>
      <c r="B154" s="39"/>
      <c r="C154" s="40"/>
      <c r="D154" s="239" t="s">
        <v>161</v>
      </c>
      <c r="E154" s="40"/>
      <c r="F154" s="240" t="s">
        <v>208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161</v>
      </c>
      <c r="AU154" s="17" t="s">
        <v>84</v>
      </c>
    </row>
    <row r="155" s="2" customFormat="1">
      <c r="A155" s="38"/>
      <c r="B155" s="39"/>
      <c r="C155" s="40"/>
      <c r="D155" s="244" t="s">
        <v>163</v>
      </c>
      <c r="E155" s="40"/>
      <c r="F155" s="245" t="s">
        <v>209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163</v>
      </c>
      <c r="AU155" s="17" t="s">
        <v>84</v>
      </c>
    </row>
    <row r="156" s="2" customFormat="1" ht="24.15" customHeight="1">
      <c r="A156" s="38"/>
      <c r="B156" s="39"/>
      <c r="C156" s="226" t="s">
        <v>188</v>
      </c>
      <c r="D156" s="226" t="s">
        <v>154</v>
      </c>
      <c r="E156" s="227" t="s">
        <v>210</v>
      </c>
      <c r="F156" s="228" t="s">
        <v>211</v>
      </c>
      <c r="G156" s="229" t="s">
        <v>206</v>
      </c>
      <c r="H156" s="230">
        <v>30</v>
      </c>
      <c r="I156" s="231"/>
      <c r="J156" s="232">
        <f>ROUND(I156*H156,2)</f>
        <v>0</v>
      </c>
      <c r="K156" s="228" t="s">
        <v>158</v>
      </c>
      <c r="L156" s="44"/>
      <c r="M156" s="233" t="s">
        <v>1</v>
      </c>
      <c r="N156" s="234" t="s">
        <v>39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0.0094500000000000001</v>
      </c>
      <c r="T156" s="236">
        <f>S156*H156</f>
        <v>0.28349999999999997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159</v>
      </c>
      <c r="AT156" s="237" t="s">
        <v>154</v>
      </c>
      <c r="AU156" s="237" t="s">
        <v>84</v>
      </c>
      <c r="AY156" s="17" t="s">
        <v>152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82</v>
      </c>
      <c r="BK156" s="238">
        <f>ROUND(I156*H156,2)</f>
        <v>0</v>
      </c>
      <c r="BL156" s="17" t="s">
        <v>159</v>
      </c>
      <c r="BM156" s="237" t="s">
        <v>212</v>
      </c>
    </row>
    <row r="157" s="2" customFormat="1">
      <c r="A157" s="38"/>
      <c r="B157" s="39"/>
      <c r="C157" s="40"/>
      <c r="D157" s="239" t="s">
        <v>161</v>
      </c>
      <c r="E157" s="40"/>
      <c r="F157" s="240" t="s">
        <v>213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161</v>
      </c>
      <c r="AU157" s="17" t="s">
        <v>84</v>
      </c>
    </row>
    <row r="158" s="2" customFormat="1">
      <c r="A158" s="38"/>
      <c r="B158" s="39"/>
      <c r="C158" s="40"/>
      <c r="D158" s="244" t="s">
        <v>163</v>
      </c>
      <c r="E158" s="40"/>
      <c r="F158" s="245" t="s">
        <v>214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84</v>
      </c>
    </row>
    <row r="159" s="2" customFormat="1" ht="24.15" customHeight="1">
      <c r="A159" s="38"/>
      <c r="B159" s="39"/>
      <c r="C159" s="226" t="s">
        <v>215</v>
      </c>
      <c r="D159" s="226" t="s">
        <v>154</v>
      </c>
      <c r="E159" s="227" t="s">
        <v>216</v>
      </c>
      <c r="F159" s="228" t="s">
        <v>217</v>
      </c>
      <c r="G159" s="229" t="s">
        <v>173</v>
      </c>
      <c r="H159" s="230">
        <v>30.5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39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0.039</v>
      </c>
      <c r="T159" s="236">
        <f>S159*H159</f>
        <v>1.1895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159</v>
      </c>
      <c r="AT159" s="237" t="s">
        <v>154</v>
      </c>
      <c r="AU159" s="237" t="s">
        <v>84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82</v>
      </c>
      <c r="BK159" s="238">
        <f>ROUND(I159*H159,2)</f>
        <v>0</v>
      </c>
      <c r="BL159" s="17" t="s">
        <v>159</v>
      </c>
      <c r="BM159" s="237" t="s">
        <v>218</v>
      </c>
    </row>
    <row r="160" s="2" customFormat="1">
      <c r="A160" s="38"/>
      <c r="B160" s="39"/>
      <c r="C160" s="40"/>
      <c r="D160" s="239" t="s">
        <v>161</v>
      </c>
      <c r="E160" s="40"/>
      <c r="F160" s="240" t="s">
        <v>219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84</v>
      </c>
    </row>
    <row r="161" s="2" customFormat="1">
      <c r="A161" s="38"/>
      <c r="B161" s="39"/>
      <c r="C161" s="40"/>
      <c r="D161" s="244" t="s">
        <v>163</v>
      </c>
      <c r="E161" s="40"/>
      <c r="F161" s="245" t="s">
        <v>220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84</v>
      </c>
    </row>
    <row r="162" s="2" customFormat="1" ht="33" customHeight="1">
      <c r="A162" s="38"/>
      <c r="B162" s="39"/>
      <c r="C162" s="226" t="s">
        <v>221</v>
      </c>
      <c r="D162" s="226" t="s">
        <v>154</v>
      </c>
      <c r="E162" s="227" t="s">
        <v>222</v>
      </c>
      <c r="F162" s="228" t="s">
        <v>223</v>
      </c>
      <c r="G162" s="229" t="s">
        <v>173</v>
      </c>
      <c r="H162" s="230">
        <v>556.5</v>
      </c>
      <c r="I162" s="231"/>
      <c r="J162" s="232">
        <f>ROUND(I162*H162,2)</f>
        <v>0</v>
      </c>
      <c r="K162" s="228" t="s">
        <v>158</v>
      </c>
      <c r="L162" s="44"/>
      <c r="M162" s="233" t="s">
        <v>1</v>
      </c>
      <c r="N162" s="234" t="s">
        <v>39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0.37</v>
      </c>
      <c r="T162" s="236">
        <f>S162*H162</f>
        <v>205.905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159</v>
      </c>
      <c r="AT162" s="237" t="s">
        <v>154</v>
      </c>
      <c r="AU162" s="237" t="s">
        <v>84</v>
      </c>
      <c r="AY162" s="17" t="s">
        <v>152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82</v>
      </c>
      <c r="BK162" s="238">
        <f>ROUND(I162*H162,2)</f>
        <v>0</v>
      </c>
      <c r="BL162" s="17" t="s">
        <v>159</v>
      </c>
      <c r="BM162" s="237" t="s">
        <v>224</v>
      </c>
    </row>
    <row r="163" s="2" customFormat="1">
      <c r="A163" s="38"/>
      <c r="B163" s="39"/>
      <c r="C163" s="40"/>
      <c r="D163" s="239" t="s">
        <v>161</v>
      </c>
      <c r="E163" s="40"/>
      <c r="F163" s="240" t="s">
        <v>225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161</v>
      </c>
      <c r="AU163" s="17" t="s">
        <v>84</v>
      </c>
    </row>
    <row r="164" s="2" customFormat="1">
      <c r="A164" s="38"/>
      <c r="B164" s="39"/>
      <c r="C164" s="40"/>
      <c r="D164" s="244" t="s">
        <v>163</v>
      </c>
      <c r="E164" s="40"/>
      <c r="F164" s="245" t="s">
        <v>226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163</v>
      </c>
      <c r="AU164" s="17" t="s">
        <v>84</v>
      </c>
    </row>
    <row r="165" s="12" customFormat="1" ht="22.8" customHeight="1">
      <c r="A165" s="12"/>
      <c r="B165" s="210"/>
      <c r="C165" s="211"/>
      <c r="D165" s="212" t="s">
        <v>73</v>
      </c>
      <c r="E165" s="224" t="s">
        <v>227</v>
      </c>
      <c r="F165" s="224" t="s">
        <v>228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SUM(P166:P194)</f>
        <v>0</v>
      </c>
      <c r="Q165" s="218"/>
      <c r="R165" s="219">
        <f>SUM(R166:R194)</f>
        <v>0</v>
      </c>
      <c r="S165" s="218"/>
      <c r="T165" s="220">
        <f>SUM(T166:T194)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82</v>
      </c>
      <c r="AT165" s="222" t="s">
        <v>73</v>
      </c>
      <c r="AU165" s="222" t="s">
        <v>82</v>
      </c>
      <c r="AY165" s="221" t="s">
        <v>152</v>
      </c>
      <c r="BK165" s="223">
        <f>SUM(BK166:BK194)</f>
        <v>0</v>
      </c>
    </row>
    <row r="166" s="2" customFormat="1" ht="33" customHeight="1">
      <c r="A166" s="38"/>
      <c r="B166" s="39"/>
      <c r="C166" s="226" t="s">
        <v>229</v>
      </c>
      <c r="D166" s="226" t="s">
        <v>154</v>
      </c>
      <c r="E166" s="227" t="s">
        <v>230</v>
      </c>
      <c r="F166" s="228" t="s">
        <v>231</v>
      </c>
      <c r="G166" s="229" t="s">
        <v>232</v>
      </c>
      <c r="H166" s="230">
        <v>237.65100000000001</v>
      </c>
      <c r="I166" s="231"/>
      <c r="J166" s="232">
        <f>ROUND(I166*H166,2)</f>
        <v>0</v>
      </c>
      <c r="K166" s="228" t="s">
        <v>158</v>
      </c>
      <c r="L166" s="44"/>
      <c r="M166" s="233" t="s">
        <v>1</v>
      </c>
      <c r="N166" s="234" t="s">
        <v>39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159</v>
      </c>
      <c r="AT166" s="237" t="s">
        <v>154</v>
      </c>
      <c r="AU166" s="237" t="s">
        <v>84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82</v>
      </c>
      <c r="BK166" s="238">
        <f>ROUND(I166*H166,2)</f>
        <v>0</v>
      </c>
      <c r="BL166" s="17" t="s">
        <v>159</v>
      </c>
      <c r="BM166" s="237" t="s">
        <v>233</v>
      </c>
    </row>
    <row r="167" s="2" customFormat="1">
      <c r="A167" s="38"/>
      <c r="B167" s="39"/>
      <c r="C167" s="40"/>
      <c r="D167" s="239" t="s">
        <v>161</v>
      </c>
      <c r="E167" s="40"/>
      <c r="F167" s="240" t="s">
        <v>234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84</v>
      </c>
    </row>
    <row r="168" s="2" customFormat="1">
      <c r="A168" s="38"/>
      <c r="B168" s="39"/>
      <c r="C168" s="40"/>
      <c r="D168" s="244" t="s">
        <v>163</v>
      </c>
      <c r="E168" s="40"/>
      <c r="F168" s="245" t="s">
        <v>235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163</v>
      </c>
      <c r="AU168" s="17" t="s">
        <v>84</v>
      </c>
    </row>
    <row r="169" s="2" customFormat="1" ht="21.75" customHeight="1">
      <c r="A169" s="38"/>
      <c r="B169" s="39"/>
      <c r="C169" s="226" t="s">
        <v>7</v>
      </c>
      <c r="D169" s="226" t="s">
        <v>154</v>
      </c>
      <c r="E169" s="227" t="s">
        <v>236</v>
      </c>
      <c r="F169" s="228" t="s">
        <v>237</v>
      </c>
      <c r="G169" s="229" t="s">
        <v>232</v>
      </c>
      <c r="H169" s="230">
        <v>4753.0200000000004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39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159</v>
      </c>
      <c r="AT169" s="237" t="s">
        <v>154</v>
      </c>
      <c r="AU169" s="237" t="s">
        <v>84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82</v>
      </c>
      <c r="BK169" s="238">
        <f>ROUND(I169*H169,2)</f>
        <v>0</v>
      </c>
      <c r="BL169" s="17" t="s">
        <v>159</v>
      </c>
      <c r="BM169" s="237" t="s">
        <v>238</v>
      </c>
    </row>
    <row r="170" s="2" customFormat="1">
      <c r="A170" s="38"/>
      <c r="B170" s="39"/>
      <c r="C170" s="40"/>
      <c r="D170" s="239" t="s">
        <v>161</v>
      </c>
      <c r="E170" s="40"/>
      <c r="F170" s="240" t="s">
        <v>239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84</v>
      </c>
    </row>
    <row r="171" s="2" customFormat="1">
      <c r="A171" s="38"/>
      <c r="B171" s="39"/>
      <c r="C171" s="40"/>
      <c r="D171" s="244" t="s">
        <v>163</v>
      </c>
      <c r="E171" s="40"/>
      <c r="F171" s="245" t="s">
        <v>240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13" customFormat="1">
      <c r="A172" s="13"/>
      <c r="B172" s="246"/>
      <c r="C172" s="247"/>
      <c r="D172" s="239" t="s">
        <v>241</v>
      </c>
      <c r="E172" s="248" t="s">
        <v>1</v>
      </c>
      <c r="F172" s="249" t="s">
        <v>242</v>
      </c>
      <c r="G172" s="247"/>
      <c r="H172" s="250">
        <v>4753.0200000000004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241</v>
      </c>
      <c r="AU172" s="256" t="s">
        <v>84</v>
      </c>
      <c r="AV172" s="13" t="s">
        <v>84</v>
      </c>
      <c r="AW172" s="13" t="s">
        <v>31</v>
      </c>
      <c r="AX172" s="13" t="s">
        <v>74</v>
      </c>
      <c r="AY172" s="256" t="s">
        <v>152</v>
      </c>
    </row>
    <row r="173" s="14" customFormat="1">
      <c r="A173" s="14"/>
      <c r="B173" s="257"/>
      <c r="C173" s="258"/>
      <c r="D173" s="239" t="s">
        <v>241</v>
      </c>
      <c r="E173" s="259" t="s">
        <v>1</v>
      </c>
      <c r="F173" s="260" t="s">
        <v>243</v>
      </c>
      <c r="G173" s="258"/>
      <c r="H173" s="261">
        <v>4753.0200000000004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241</v>
      </c>
      <c r="AU173" s="267" t="s">
        <v>84</v>
      </c>
      <c r="AV173" s="14" t="s">
        <v>159</v>
      </c>
      <c r="AW173" s="14" t="s">
        <v>31</v>
      </c>
      <c r="AX173" s="14" t="s">
        <v>82</v>
      </c>
      <c r="AY173" s="267" t="s">
        <v>152</v>
      </c>
    </row>
    <row r="174" s="2" customFormat="1" ht="16.5" customHeight="1">
      <c r="A174" s="38"/>
      <c r="B174" s="39"/>
      <c r="C174" s="226" t="s">
        <v>244</v>
      </c>
      <c r="D174" s="226" t="s">
        <v>154</v>
      </c>
      <c r="E174" s="227" t="s">
        <v>245</v>
      </c>
      <c r="F174" s="228" t="s">
        <v>246</v>
      </c>
      <c r="G174" s="229" t="s">
        <v>232</v>
      </c>
      <c r="H174" s="230">
        <v>237.65100000000001</v>
      </c>
      <c r="I174" s="231"/>
      <c r="J174" s="232">
        <f>ROUND(I174*H174,2)</f>
        <v>0</v>
      </c>
      <c r="K174" s="228" t="s">
        <v>158</v>
      </c>
      <c r="L174" s="44"/>
      <c r="M174" s="233" t="s">
        <v>1</v>
      </c>
      <c r="N174" s="234" t="s">
        <v>39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159</v>
      </c>
      <c r="AT174" s="237" t="s">
        <v>154</v>
      </c>
      <c r="AU174" s="237" t="s">
        <v>84</v>
      </c>
      <c r="AY174" s="17" t="s">
        <v>152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82</v>
      </c>
      <c r="BK174" s="238">
        <f>ROUND(I174*H174,2)</f>
        <v>0</v>
      </c>
      <c r="BL174" s="17" t="s">
        <v>159</v>
      </c>
      <c r="BM174" s="237" t="s">
        <v>247</v>
      </c>
    </row>
    <row r="175" s="2" customFormat="1">
      <c r="A175" s="38"/>
      <c r="B175" s="39"/>
      <c r="C175" s="40"/>
      <c r="D175" s="239" t="s">
        <v>161</v>
      </c>
      <c r="E175" s="40"/>
      <c r="F175" s="240" t="s">
        <v>248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161</v>
      </c>
      <c r="AU175" s="17" t="s">
        <v>84</v>
      </c>
    </row>
    <row r="176" s="2" customFormat="1">
      <c r="A176" s="38"/>
      <c r="B176" s="39"/>
      <c r="C176" s="40"/>
      <c r="D176" s="244" t="s">
        <v>163</v>
      </c>
      <c r="E176" s="40"/>
      <c r="F176" s="245" t="s">
        <v>249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163</v>
      </c>
      <c r="AU176" s="17" t="s">
        <v>84</v>
      </c>
    </row>
    <row r="177" s="2" customFormat="1" ht="44.25" customHeight="1">
      <c r="A177" s="38"/>
      <c r="B177" s="39"/>
      <c r="C177" s="226" t="s">
        <v>250</v>
      </c>
      <c r="D177" s="226" t="s">
        <v>154</v>
      </c>
      <c r="E177" s="227" t="s">
        <v>251</v>
      </c>
      <c r="F177" s="228" t="s">
        <v>252</v>
      </c>
      <c r="G177" s="229" t="s">
        <v>232</v>
      </c>
      <c r="H177" s="230">
        <v>229.352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39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159</v>
      </c>
      <c r="AT177" s="237" t="s">
        <v>154</v>
      </c>
      <c r="AU177" s="237" t="s">
        <v>84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82</v>
      </c>
      <c r="BK177" s="238">
        <f>ROUND(I177*H177,2)</f>
        <v>0</v>
      </c>
      <c r="BL177" s="17" t="s">
        <v>159</v>
      </c>
      <c r="BM177" s="237" t="s">
        <v>253</v>
      </c>
    </row>
    <row r="178" s="2" customFormat="1">
      <c r="A178" s="38"/>
      <c r="B178" s="39"/>
      <c r="C178" s="40"/>
      <c r="D178" s="239" t="s">
        <v>161</v>
      </c>
      <c r="E178" s="40"/>
      <c r="F178" s="240" t="s">
        <v>254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161</v>
      </c>
      <c r="AU178" s="17" t="s">
        <v>84</v>
      </c>
    </row>
    <row r="179" s="2" customFormat="1">
      <c r="A179" s="38"/>
      <c r="B179" s="39"/>
      <c r="C179" s="40"/>
      <c r="D179" s="244" t="s">
        <v>163</v>
      </c>
      <c r="E179" s="40"/>
      <c r="F179" s="245" t="s">
        <v>255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84</v>
      </c>
    </row>
    <row r="180" s="2" customFormat="1" ht="33" customHeight="1">
      <c r="A180" s="38"/>
      <c r="B180" s="39"/>
      <c r="C180" s="226" t="s">
        <v>8</v>
      </c>
      <c r="D180" s="226" t="s">
        <v>154</v>
      </c>
      <c r="E180" s="227" t="s">
        <v>256</v>
      </c>
      <c r="F180" s="228" t="s">
        <v>257</v>
      </c>
      <c r="G180" s="229" t="s">
        <v>232</v>
      </c>
      <c r="H180" s="230">
        <v>6.056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39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159</v>
      </c>
      <c r="AT180" s="237" t="s">
        <v>154</v>
      </c>
      <c r="AU180" s="237" t="s">
        <v>84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82</v>
      </c>
      <c r="BK180" s="238">
        <f>ROUND(I180*H180,2)</f>
        <v>0</v>
      </c>
      <c r="BL180" s="17" t="s">
        <v>159</v>
      </c>
      <c r="BM180" s="237" t="s">
        <v>258</v>
      </c>
    </row>
    <row r="181" s="2" customFormat="1">
      <c r="A181" s="38"/>
      <c r="B181" s="39"/>
      <c r="C181" s="40"/>
      <c r="D181" s="239" t="s">
        <v>161</v>
      </c>
      <c r="E181" s="40"/>
      <c r="F181" s="240" t="s">
        <v>259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161</v>
      </c>
      <c r="AU181" s="17" t="s">
        <v>84</v>
      </c>
    </row>
    <row r="182" s="2" customFormat="1">
      <c r="A182" s="38"/>
      <c r="B182" s="39"/>
      <c r="C182" s="40"/>
      <c r="D182" s="244" t="s">
        <v>163</v>
      </c>
      <c r="E182" s="40"/>
      <c r="F182" s="245" t="s">
        <v>260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84</v>
      </c>
    </row>
    <row r="183" s="2" customFormat="1" ht="33" customHeight="1">
      <c r="A183" s="38"/>
      <c r="B183" s="39"/>
      <c r="C183" s="226" t="s">
        <v>261</v>
      </c>
      <c r="D183" s="226" t="s">
        <v>154</v>
      </c>
      <c r="E183" s="227" t="s">
        <v>262</v>
      </c>
      <c r="F183" s="228" t="s">
        <v>263</v>
      </c>
      <c r="G183" s="229" t="s">
        <v>232</v>
      </c>
      <c r="H183" s="230">
        <v>0.48299999999999998</v>
      </c>
      <c r="I183" s="231"/>
      <c r="J183" s="232">
        <f>ROUND(I183*H183,2)</f>
        <v>0</v>
      </c>
      <c r="K183" s="228" t="s">
        <v>158</v>
      </c>
      <c r="L183" s="44"/>
      <c r="M183" s="233" t="s">
        <v>1</v>
      </c>
      <c r="N183" s="234" t="s">
        <v>39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159</v>
      </c>
      <c r="AT183" s="237" t="s">
        <v>154</v>
      </c>
      <c r="AU183" s="237" t="s">
        <v>84</v>
      </c>
      <c r="AY183" s="17" t="s">
        <v>152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82</v>
      </c>
      <c r="BK183" s="238">
        <f>ROUND(I183*H183,2)</f>
        <v>0</v>
      </c>
      <c r="BL183" s="17" t="s">
        <v>159</v>
      </c>
      <c r="BM183" s="237" t="s">
        <v>264</v>
      </c>
    </row>
    <row r="184" s="2" customFormat="1">
      <c r="A184" s="38"/>
      <c r="B184" s="39"/>
      <c r="C184" s="40"/>
      <c r="D184" s="239" t="s">
        <v>161</v>
      </c>
      <c r="E184" s="40"/>
      <c r="F184" s="240" t="s">
        <v>265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84</v>
      </c>
    </row>
    <row r="185" s="2" customFormat="1">
      <c r="A185" s="38"/>
      <c r="B185" s="39"/>
      <c r="C185" s="40"/>
      <c r="D185" s="244" t="s">
        <v>163</v>
      </c>
      <c r="E185" s="40"/>
      <c r="F185" s="245" t="s">
        <v>266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84</v>
      </c>
    </row>
    <row r="186" s="2" customFormat="1" ht="37.8" customHeight="1">
      <c r="A186" s="38"/>
      <c r="B186" s="39"/>
      <c r="C186" s="226" t="s">
        <v>267</v>
      </c>
      <c r="D186" s="226" t="s">
        <v>154</v>
      </c>
      <c r="E186" s="227" t="s">
        <v>268</v>
      </c>
      <c r="F186" s="228" t="s">
        <v>269</v>
      </c>
      <c r="G186" s="229" t="s">
        <v>232</v>
      </c>
      <c r="H186" s="230">
        <v>1.76</v>
      </c>
      <c r="I186" s="231"/>
      <c r="J186" s="232">
        <f>ROUND(I186*H186,2)</f>
        <v>0</v>
      </c>
      <c r="K186" s="228" t="s">
        <v>158</v>
      </c>
      <c r="L186" s="44"/>
      <c r="M186" s="233" t="s">
        <v>1</v>
      </c>
      <c r="N186" s="234" t="s">
        <v>39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159</v>
      </c>
      <c r="AT186" s="237" t="s">
        <v>154</v>
      </c>
      <c r="AU186" s="237" t="s">
        <v>84</v>
      </c>
      <c r="AY186" s="17" t="s">
        <v>152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82</v>
      </c>
      <c r="BK186" s="238">
        <f>ROUND(I186*H186,2)</f>
        <v>0</v>
      </c>
      <c r="BL186" s="17" t="s">
        <v>159</v>
      </c>
      <c r="BM186" s="237" t="s">
        <v>270</v>
      </c>
    </row>
    <row r="187" s="2" customFormat="1">
      <c r="A187" s="38"/>
      <c r="B187" s="39"/>
      <c r="C187" s="40"/>
      <c r="D187" s="239" t="s">
        <v>161</v>
      </c>
      <c r="E187" s="40"/>
      <c r="F187" s="240" t="s">
        <v>271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161</v>
      </c>
      <c r="AU187" s="17" t="s">
        <v>84</v>
      </c>
    </row>
    <row r="188" s="2" customFormat="1">
      <c r="A188" s="38"/>
      <c r="B188" s="39"/>
      <c r="C188" s="40"/>
      <c r="D188" s="244" t="s">
        <v>163</v>
      </c>
      <c r="E188" s="40"/>
      <c r="F188" s="245" t="s">
        <v>272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163</v>
      </c>
      <c r="AU188" s="17" t="s">
        <v>84</v>
      </c>
    </row>
    <row r="189" s="2" customFormat="1" ht="21.75" customHeight="1">
      <c r="A189" s="38"/>
      <c r="B189" s="39"/>
      <c r="C189" s="226" t="s">
        <v>273</v>
      </c>
      <c r="D189" s="226" t="s">
        <v>154</v>
      </c>
      <c r="E189" s="227" t="s">
        <v>274</v>
      </c>
      <c r="F189" s="228" t="s">
        <v>275</v>
      </c>
      <c r="G189" s="229" t="s">
        <v>232</v>
      </c>
      <c r="H189" s="230">
        <v>1.76</v>
      </c>
      <c r="I189" s="231"/>
      <c r="J189" s="232">
        <f>ROUND(I189*H189,2)</f>
        <v>0</v>
      </c>
      <c r="K189" s="228" t="s">
        <v>158</v>
      </c>
      <c r="L189" s="44"/>
      <c r="M189" s="233" t="s">
        <v>1</v>
      </c>
      <c r="N189" s="234" t="s">
        <v>39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159</v>
      </c>
      <c r="AT189" s="237" t="s">
        <v>154</v>
      </c>
      <c r="AU189" s="237" t="s">
        <v>84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82</v>
      </c>
      <c r="BK189" s="238">
        <f>ROUND(I189*H189,2)</f>
        <v>0</v>
      </c>
      <c r="BL189" s="17" t="s">
        <v>159</v>
      </c>
      <c r="BM189" s="237" t="s">
        <v>276</v>
      </c>
    </row>
    <row r="190" s="2" customFormat="1">
      <c r="A190" s="38"/>
      <c r="B190" s="39"/>
      <c r="C190" s="40"/>
      <c r="D190" s="239" t="s">
        <v>161</v>
      </c>
      <c r="E190" s="40"/>
      <c r="F190" s="240" t="s">
        <v>277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161</v>
      </c>
      <c r="AU190" s="17" t="s">
        <v>84</v>
      </c>
    </row>
    <row r="191" s="2" customFormat="1">
      <c r="A191" s="38"/>
      <c r="B191" s="39"/>
      <c r="C191" s="40"/>
      <c r="D191" s="244" t="s">
        <v>163</v>
      </c>
      <c r="E191" s="40"/>
      <c r="F191" s="245" t="s">
        <v>278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163</v>
      </c>
      <c r="AU191" s="17" t="s">
        <v>84</v>
      </c>
    </row>
    <row r="192" s="2" customFormat="1" ht="16.5" customHeight="1">
      <c r="A192" s="38"/>
      <c r="B192" s="39"/>
      <c r="C192" s="226" t="s">
        <v>279</v>
      </c>
      <c r="D192" s="226" t="s">
        <v>154</v>
      </c>
      <c r="E192" s="227" t="s">
        <v>280</v>
      </c>
      <c r="F192" s="228" t="s">
        <v>281</v>
      </c>
      <c r="G192" s="229" t="s">
        <v>232</v>
      </c>
      <c r="H192" s="230">
        <v>186.56</v>
      </c>
      <c r="I192" s="231"/>
      <c r="J192" s="232">
        <f>ROUND(I192*H192,2)</f>
        <v>0</v>
      </c>
      <c r="K192" s="228" t="s">
        <v>158</v>
      </c>
      <c r="L192" s="44"/>
      <c r="M192" s="233" t="s">
        <v>1</v>
      </c>
      <c r="N192" s="234" t="s">
        <v>39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159</v>
      </c>
      <c r="AT192" s="237" t="s">
        <v>154</v>
      </c>
      <c r="AU192" s="237" t="s">
        <v>84</v>
      </c>
      <c r="AY192" s="17" t="s">
        <v>152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82</v>
      </c>
      <c r="BK192" s="238">
        <f>ROUND(I192*H192,2)</f>
        <v>0</v>
      </c>
      <c r="BL192" s="17" t="s">
        <v>159</v>
      </c>
      <c r="BM192" s="237" t="s">
        <v>282</v>
      </c>
    </row>
    <row r="193" s="2" customFormat="1">
      <c r="A193" s="38"/>
      <c r="B193" s="39"/>
      <c r="C193" s="40"/>
      <c r="D193" s="239" t="s">
        <v>161</v>
      </c>
      <c r="E193" s="40"/>
      <c r="F193" s="240" t="s">
        <v>283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161</v>
      </c>
      <c r="AU193" s="17" t="s">
        <v>84</v>
      </c>
    </row>
    <row r="194" s="2" customFormat="1">
      <c r="A194" s="38"/>
      <c r="B194" s="39"/>
      <c r="C194" s="40"/>
      <c r="D194" s="244" t="s">
        <v>163</v>
      </c>
      <c r="E194" s="40"/>
      <c r="F194" s="245" t="s">
        <v>284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84</v>
      </c>
    </row>
    <row r="195" s="12" customFormat="1" ht="25.92" customHeight="1">
      <c r="A195" s="12"/>
      <c r="B195" s="210"/>
      <c r="C195" s="211"/>
      <c r="D195" s="212" t="s">
        <v>73</v>
      </c>
      <c r="E195" s="213" t="s">
        <v>285</v>
      </c>
      <c r="F195" s="213" t="s">
        <v>286</v>
      </c>
      <c r="G195" s="211"/>
      <c r="H195" s="211"/>
      <c r="I195" s="214"/>
      <c r="J195" s="215">
        <f>BK195</f>
        <v>0</v>
      </c>
      <c r="K195" s="211"/>
      <c r="L195" s="216"/>
      <c r="M195" s="217"/>
      <c r="N195" s="218"/>
      <c r="O195" s="218"/>
      <c r="P195" s="219">
        <f>P196+P200+P207+P214</f>
        <v>0</v>
      </c>
      <c r="Q195" s="218"/>
      <c r="R195" s="219">
        <f>R196+R200+R207+R214</f>
        <v>0</v>
      </c>
      <c r="S195" s="218"/>
      <c r="T195" s="220">
        <f>T196+T200+T207+T214</f>
        <v>7.2436400000000001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84</v>
      </c>
      <c r="AT195" s="222" t="s">
        <v>73</v>
      </c>
      <c r="AU195" s="222" t="s">
        <v>74</v>
      </c>
      <c r="AY195" s="221" t="s">
        <v>152</v>
      </c>
      <c r="BK195" s="223">
        <f>BK196+BK200+BK207+BK214</f>
        <v>0</v>
      </c>
    </row>
    <row r="196" s="12" customFormat="1" ht="22.8" customHeight="1">
      <c r="A196" s="12"/>
      <c r="B196" s="210"/>
      <c r="C196" s="211"/>
      <c r="D196" s="212" t="s">
        <v>73</v>
      </c>
      <c r="E196" s="224" t="s">
        <v>287</v>
      </c>
      <c r="F196" s="224" t="s">
        <v>288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SUM(P197:P199)</f>
        <v>0</v>
      </c>
      <c r="Q196" s="218"/>
      <c r="R196" s="219">
        <f>SUM(R197:R199)</f>
        <v>0</v>
      </c>
      <c r="S196" s="218"/>
      <c r="T196" s="220">
        <f>SUM(T197:T199)</f>
        <v>0.53129999999999988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84</v>
      </c>
      <c r="AT196" s="222" t="s">
        <v>73</v>
      </c>
      <c r="AU196" s="222" t="s">
        <v>82</v>
      </c>
      <c r="AY196" s="221" t="s">
        <v>152</v>
      </c>
      <c r="BK196" s="223">
        <f>SUM(BK197:BK199)</f>
        <v>0</v>
      </c>
    </row>
    <row r="197" s="2" customFormat="1" ht="33" customHeight="1">
      <c r="A197" s="38"/>
      <c r="B197" s="39"/>
      <c r="C197" s="226" t="s">
        <v>289</v>
      </c>
      <c r="D197" s="226" t="s">
        <v>154</v>
      </c>
      <c r="E197" s="227" t="s">
        <v>290</v>
      </c>
      <c r="F197" s="228" t="s">
        <v>291</v>
      </c>
      <c r="G197" s="229" t="s">
        <v>157</v>
      </c>
      <c r="H197" s="230">
        <v>48.299999999999997</v>
      </c>
      <c r="I197" s="231"/>
      <c r="J197" s="232">
        <f>ROUND(I197*H197,2)</f>
        <v>0</v>
      </c>
      <c r="K197" s="228" t="s">
        <v>158</v>
      </c>
      <c r="L197" s="44"/>
      <c r="M197" s="233" t="s">
        <v>1</v>
      </c>
      <c r="N197" s="234" t="s">
        <v>39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0.010999999999999999</v>
      </c>
      <c r="T197" s="236">
        <f>S197*H197</f>
        <v>0.53129999999999988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261</v>
      </c>
      <c r="AT197" s="237" t="s">
        <v>154</v>
      </c>
      <c r="AU197" s="237" t="s">
        <v>84</v>
      </c>
      <c r="AY197" s="17" t="s">
        <v>152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82</v>
      </c>
      <c r="BK197" s="238">
        <f>ROUND(I197*H197,2)</f>
        <v>0</v>
      </c>
      <c r="BL197" s="17" t="s">
        <v>261</v>
      </c>
      <c r="BM197" s="237" t="s">
        <v>292</v>
      </c>
    </row>
    <row r="198" s="2" customFormat="1">
      <c r="A198" s="38"/>
      <c r="B198" s="39"/>
      <c r="C198" s="40"/>
      <c r="D198" s="239" t="s">
        <v>161</v>
      </c>
      <c r="E198" s="40"/>
      <c r="F198" s="240" t="s">
        <v>293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84</v>
      </c>
    </row>
    <row r="199" s="2" customFormat="1">
      <c r="A199" s="38"/>
      <c r="B199" s="39"/>
      <c r="C199" s="40"/>
      <c r="D199" s="244" t="s">
        <v>163</v>
      </c>
      <c r="E199" s="40"/>
      <c r="F199" s="245" t="s">
        <v>294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84</v>
      </c>
    </row>
    <row r="200" s="12" customFormat="1" ht="22.8" customHeight="1">
      <c r="A200" s="12"/>
      <c r="B200" s="210"/>
      <c r="C200" s="211"/>
      <c r="D200" s="212" t="s">
        <v>73</v>
      </c>
      <c r="E200" s="224" t="s">
        <v>295</v>
      </c>
      <c r="F200" s="224" t="s">
        <v>296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SUM(P201:P206)</f>
        <v>0</v>
      </c>
      <c r="Q200" s="218"/>
      <c r="R200" s="219">
        <f>SUM(R201:R206)</f>
        <v>0</v>
      </c>
      <c r="S200" s="218"/>
      <c r="T200" s="220">
        <f>SUM(T201:T206)</f>
        <v>4.8659999999999997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84</v>
      </c>
      <c r="AT200" s="222" t="s">
        <v>73</v>
      </c>
      <c r="AU200" s="222" t="s">
        <v>82</v>
      </c>
      <c r="AY200" s="221" t="s">
        <v>152</v>
      </c>
      <c r="BK200" s="223">
        <f>SUM(BK201:BK206)</f>
        <v>0</v>
      </c>
    </row>
    <row r="201" s="2" customFormat="1" ht="24.15" customHeight="1">
      <c r="A201" s="38"/>
      <c r="B201" s="39"/>
      <c r="C201" s="226" t="s">
        <v>297</v>
      </c>
      <c r="D201" s="226" t="s">
        <v>154</v>
      </c>
      <c r="E201" s="227" t="s">
        <v>298</v>
      </c>
      <c r="F201" s="228" t="s">
        <v>299</v>
      </c>
      <c r="G201" s="229" t="s">
        <v>206</v>
      </c>
      <c r="H201" s="230">
        <v>178.5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39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0.014</v>
      </c>
      <c r="T201" s="236">
        <f>S201*H201</f>
        <v>2.4990000000000001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261</v>
      </c>
      <c r="AT201" s="237" t="s">
        <v>154</v>
      </c>
      <c r="AU201" s="237" t="s">
        <v>84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82</v>
      </c>
      <c r="BK201" s="238">
        <f>ROUND(I201*H201,2)</f>
        <v>0</v>
      </c>
      <c r="BL201" s="17" t="s">
        <v>261</v>
      </c>
      <c r="BM201" s="237" t="s">
        <v>300</v>
      </c>
    </row>
    <row r="202" s="2" customFormat="1">
      <c r="A202" s="38"/>
      <c r="B202" s="39"/>
      <c r="C202" s="40"/>
      <c r="D202" s="239" t="s">
        <v>161</v>
      </c>
      <c r="E202" s="40"/>
      <c r="F202" s="240" t="s">
        <v>301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84</v>
      </c>
    </row>
    <row r="203" s="2" customFormat="1">
      <c r="A203" s="38"/>
      <c r="B203" s="39"/>
      <c r="C203" s="40"/>
      <c r="D203" s="244" t="s">
        <v>163</v>
      </c>
      <c r="E203" s="40"/>
      <c r="F203" s="245" t="s">
        <v>302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84</v>
      </c>
    </row>
    <row r="204" s="2" customFormat="1" ht="16.5" customHeight="1">
      <c r="A204" s="38"/>
      <c r="B204" s="39"/>
      <c r="C204" s="226" t="s">
        <v>303</v>
      </c>
      <c r="D204" s="226" t="s">
        <v>154</v>
      </c>
      <c r="E204" s="227" t="s">
        <v>304</v>
      </c>
      <c r="F204" s="228" t="s">
        <v>305</v>
      </c>
      <c r="G204" s="229" t="s">
        <v>157</v>
      </c>
      <c r="H204" s="230">
        <v>157.80000000000001</v>
      </c>
      <c r="I204" s="231"/>
      <c r="J204" s="232">
        <f>ROUND(I204*H204,2)</f>
        <v>0</v>
      </c>
      <c r="K204" s="228" t="s">
        <v>158</v>
      </c>
      <c r="L204" s="44"/>
      <c r="M204" s="233" t="s">
        <v>1</v>
      </c>
      <c r="N204" s="234" t="s">
        <v>39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0.014999999999999999</v>
      </c>
      <c r="T204" s="236">
        <f>S204*H204</f>
        <v>2.367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261</v>
      </c>
      <c r="AT204" s="237" t="s">
        <v>154</v>
      </c>
      <c r="AU204" s="237" t="s">
        <v>84</v>
      </c>
      <c r="AY204" s="17" t="s">
        <v>152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82</v>
      </c>
      <c r="BK204" s="238">
        <f>ROUND(I204*H204,2)</f>
        <v>0</v>
      </c>
      <c r="BL204" s="17" t="s">
        <v>261</v>
      </c>
      <c r="BM204" s="237" t="s">
        <v>306</v>
      </c>
    </row>
    <row r="205" s="2" customFormat="1">
      <c r="A205" s="38"/>
      <c r="B205" s="39"/>
      <c r="C205" s="40"/>
      <c r="D205" s="239" t="s">
        <v>161</v>
      </c>
      <c r="E205" s="40"/>
      <c r="F205" s="240" t="s">
        <v>307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161</v>
      </c>
      <c r="AU205" s="17" t="s">
        <v>84</v>
      </c>
    </row>
    <row r="206" s="2" customFormat="1">
      <c r="A206" s="38"/>
      <c r="B206" s="39"/>
      <c r="C206" s="40"/>
      <c r="D206" s="244" t="s">
        <v>163</v>
      </c>
      <c r="E206" s="40"/>
      <c r="F206" s="245" t="s">
        <v>308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84</v>
      </c>
    </row>
    <row r="207" s="12" customFormat="1" ht="22.8" customHeight="1">
      <c r="A207" s="12"/>
      <c r="B207" s="210"/>
      <c r="C207" s="211"/>
      <c r="D207" s="212" t="s">
        <v>73</v>
      </c>
      <c r="E207" s="224" t="s">
        <v>309</v>
      </c>
      <c r="F207" s="224" t="s">
        <v>310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SUM(P208:P213)</f>
        <v>0</v>
      </c>
      <c r="Q207" s="218"/>
      <c r="R207" s="219">
        <f>SUM(R208:R213)</f>
        <v>0</v>
      </c>
      <c r="S207" s="218"/>
      <c r="T207" s="220">
        <f>SUM(T208:T213)</f>
        <v>0.086120000000000002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84</v>
      </c>
      <c r="AT207" s="222" t="s">
        <v>73</v>
      </c>
      <c r="AU207" s="222" t="s">
        <v>82</v>
      </c>
      <c r="AY207" s="221" t="s">
        <v>152</v>
      </c>
      <c r="BK207" s="223">
        <f>SUM(BK208:BK213)</f>
        <v>0</v>
      </c>
    </row>
    <row r="208" s="2" customFormat="1" ht="16.5" customHeight="1">
      <c r="A208" s="38"/>
      <c r="B208" s="39"/>
      <c r="C208" s="226" t="s">
        <v>311</v>
      </c>
      <c r="D208" s="226" t="s">
        <v>154</v>
      </c>
      <c r="E208" s="227" t="s">
        <v>312</v>
      </c>
      <c r="F208" s="228" t="s">
        <v>313</v>
      </c>
      <c r="G208" s="229" t="s">
        <v>206</v>
      </c>
      <c r="H208" s="230">
        <v>21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39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0.0025999999999999999</v>
      </c>
      <c r="T208" s="236">
        <f>S208*H208</f>
        <v>0.054599999999999996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261</v>
      </c>
      <c r="AT208" s="237" t="s">
        <v>154</v>
      </c>
      <c r="AU208" s="237" t="s">
        <v>84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82</v>
      </c>
      <c r="BK208" s="238">
        <f>ROUND(I208*H208,2)</f>
        <v>0</v>
      </c>
      <c r="BL208" s="17" t="s">
        <v>261</v>
      </c>
      <c r="BM208" s="237" t="s">
        <v>314</v>
      </c>
    </row>
    <row r="209" s="2" customFormat="1">
      <c r="A209" s="38"/>
      <c r="B209" s="39"/>
      <c r="C209" s="40"/>
      <c r="D209" s="239" t="s">
        <v>161</v>
      </c>
      <c r="E209" s="40"/>
      <c r="F209" s="240" t="s">
        <v>315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84</v>
      </c>
    </row>
    <row r="210" s="2" customFormat="1">
      <c r="A210" s="38"/>
      <c r="B210" s="39"/>
      <c r="C210" s="40"/>
      <c r="D210" s="244" t="s">
        <v>163</v>
      </c>
      <c r="E210" s="40"/>
      <c r="F210" s="245" t="s">
        <v>316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84</v>
      </c>
    </row>
    <row r="211" s="2" customFormat="1" ht="16.5" customHeight="1">
      <c r="A211" s="38"/>
      <c r="B211" s="39"/>
      <c r="C211" s="226" t="s">
        <v>317</v>
      </c>
      <c r="D211" s="226" t="s">
        <v>154</v>
      </c>
      <c r="E211" s="227" t="s">
        <v>318</v>
      </c>
      <c r="F211" s="228" t="s">
        <v>319</v>
      </c>
      <c r="G211" s="229" t="s">
        <v>206</v>
      </c>
      <c r="H211" s="230">
        <v>8</v>
      </c>
      <c r="I211" s="231"/>
      <c r="J211" s="232">
        <f>ROUND(I211*H211,2)</f>
        <v>0</v>
      </c>
      <c r="K211" s="228" t="s">
        <v>158</v>
      </c>
      <c r="L211" s="44"/>
      <c r="M211" s="233" t="s">
        <v>1</v>
      </c>
      <c r="N211" s="234" t="s">
        <v>39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0.0039399999999999999</v>
      </c>
      <c r="T211" s="236">
        <f>S211*H211</f>
        <v>0.031519999999999999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261</v>
      </c>
      <c r="AT211" s="237" t="s">
        <v>154</v>
      </c>
      <c r="AU211" s="237" t="s">
        <v>84</v>
      </c>
      <c r="AY211" s="17" t="s">
        <v>152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82</v>
      </c>
      <c r="BK211" s="238">
        <f>ROUND(I211*H211,2)</f>
        <v>0</v>
      </c>
      <c r="BL211" s="17" t="s">
        <v>261</v>
      </c>
      <c r="BM211" s="237" t="s">
        <v>320</v>
      </c>
    </row>
    <row r="212" s="2" customFormat="1">
      <c r="A212" s="38"/>
      <c r="B212" s="39"/>
      <c r="C212" s="40"/>
      <c r="D212" s="239" t="s">
        <v>161</v>
      </c>
      <c r="E212" s="40"/>
      <c r="F212" s="240" t="s">
        <v>321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161</v>
      </c>
      <c r="AU212" s="17" t="s">
        <v>84</v>
      </c>
    </row>
    <row r="213" s="2" customFormat="1">
      <c r="A213" s="38"/>
      <c r="B213" s="39"/>
      <c r="C213" s="40"/>
      <c r="D213" s="244" t="s">
        <v>163</v>
      </c>
      <c r="E213" s="40"/>
      <c r="F213" s="245" t="s">
        <v>322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84</v>
      </c>
    </row>
    <row r="214" s="12" customFormat="1" ht="22.8" customHeight="1">
      <c r="A214" s="12"/>
      <c r="B214" s="210"/>
      <c r="C214" s="211"/>
      <c r="D214" s="212" t="s">
        <v>73</v>
      </c>
      <c r="E214" s="224" t="s">
        <v>323</v>
      </c>
      <c r="F214" s="224" t="s">
        <v>324</v>
      </c>
      <c r="G214" s="211"/>
      <c r="H214" s="211"/>
      <c r="I214" s="214"/>
      <c r="J214" s="225">
        <f>BK214</f>
        <v>0</v>
      </c>
      <c r="K214" s="211"/>
      <c r="L214" s="216"/>
      <c r="M214" s="217"/>
      <c r="N214" s="218"/>
      <c r="O214" s="218"/>
      <c r="P214" s="219">
        <f>SUM(P215:P220)</f>
        <v>0</v>
      </c>
      <c r="Q214" s="218"/>
      <c r="R214" s="219">
        <f>SUM(R215:R220)</f>
        <v>0</v>
      </c>
      <c r="S214" s="218"/>
      <c r="T214" s="220">
        <f>SUM(T215:T220)</f>
        <v>1.7602200000000001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84</v>
      </c>
      <c r="AT214" s="222" t="s">
        <v>73</v>
      </c>
      <c r="AU214" s="222" t="s">
        <v>82</v>
      </c>
      <c r="AY214" s="221" t="s">
        <v>152</v>
      </c>
      <c r="BK214" s="223">
        <f>SUM(BK215:BK220)</f>
        <v>0</v>
      </c>
    </row>
    <row r="215" s="2" customFormat="1" ht="24.15" customHeight="1">
      <c r="A215" s="38"/>
      <c r="B215" s="39"/>
      <c r="C215" s="226" t="s">
        <v>325</v>
      </c>
      <c r="D215" s="226" t="s">
        <v>154</v>
      </c>
      <c r="E215" s="227" t="s">
        <v>326</v>
      </c>
      <c r="F215" s="228" t="s">
        <v>327</v>
      </c>
      <c r="G215" s="229" t="s">
        <v>157</v>
      </c>
      <c r="H215" s="230">
        <v>99</v>
      </c>
      <c r="I215" s="231"/>
      <c r="J215" s="232">
        <f>ROUND(I215*H215,2)</f>
        <v>0</v>
      </c>
      <c r="K215" s="228" t="s">
        <v>158</v>
      </c>
      <c r="L215" s="44"/>
      <c r="M215" s="233" t="s">
        <v>1</v>
      </c>
      <c r="N215" s="234" t="s">
        <v>39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0.017780000000000001</v>
      </c>
      <c r="T215" s="236">
        <f>S215*H215</f>
        <v>1.7602200000000001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261</v>
      </c>
      <c r="AT215" s="237" t="s">
        <v>154</v>
      </c>
      <c r="AU215" s="237" t="s">
        <v>84</v>
      </c>
      <c r="AY215" s="17" t="s">
        <v>152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82</v>
      </c>
      <c r="BK215" s="238">
        <f>ROUND(I215*H215,2)</f>
        <v>0</v>
      </c>
      <c r="BL215" s="17" t="s">
        <v>261</v>
      </c>
      <c r="BM215" s="237" t="s">
        <v>328</v>
      </c>
    </row>
    <row r="216" s="2" customFormat="1">
      <c r="A216" s="38"/>
      <c r="B216" s="39"/>
      <c r="C216" s="40"/>
      <c r="D216" s="239" t="s">
        <v>161</v>
      </c>
      <c r="E216" s="40"/>
      <c r="F216" s="240" t="s">
        <v>329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161</v>
      </c>
      <c r="AU216" s="17" t="s">
        <v>84</v>
      </c>
    </row>
    <row r="217" s="2" customFormat="1">
      <c r="A217" s="38"/>
      <c r="B217" s="39"/>
      <c r="C217" s="40"/>
      <c r="D217" s="244" t="s">
        <v>163</v>
      </c>
      <c r="E217" s="40"/>
      <c r="F217" s="245" t="s">
        <v>330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84</v>
      </c>
    </row>
    <row r="218" s="2" customFormat="1" ht="24.15" customHeight="1">
      <c r="A218" s="38"/>
      <c r="B218" s="39"/>
      <c r="C218" s="226" t="s">
        <v>331</v>
      </c>
      <c r="D218" s="226" t="s">
        <v>154</v>
      </c>
      <c r="E218" s="227" t="s">
        <v>332</v>
      </c>
      <c r="F218" s="228" t="s">
        <v>333</v>
      </c>
      <c r="G218" s="229" t="s">
        <v>157</v>
      </c>
      <c r="H218" s="230">
        <v>99</v>
      </c>
      <c r="I218" s="231"/>
      <c r="J218" s="232">
        <f>ROUND(I218*H218,2)</f>
        <v>0</v>
      </c>
      <c r="K218" s="228" t="s">
        <v>158</v>
      </c>
      <c r="L218" s="44"/>
      <c r="M218" s="233" t="s">
        <v>1</v>
      </c>
      <c r="N218" s="234" t="s">
        <v>39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261</v>
      </c>
      <c r="AT218" s="237" t="s">
        <v>154</v>
      </c>
      <c r="AU218" s="237" t="s">
        <v>84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82</v>
      </c>
      <c r="BK218" s="238">
        <f>ROUND(I218*H218,2)</f>
        <v>0</v>
      </c>
      <c r="BL218" s="17" t="s">
        <v>261</v>
      </c>
      <c r="BM218" s="237" t="s">
        <v>334</v>
      </c>
    </row>
    <row r="219" s="2" customFormat="1">
      <c r="A219" s="38"/>
      <c r="B219" s="39"/>
      <c r="C219" s="40"/>
      <c r="D219" s="239" t="s">
        <v>161</v>
      </c>
      <c r="E219" s="40"/>
      <c r="F219" s="240" t="s">
        <v>335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84</v>
      </c>
    </row>
    <row r="220" s="2" customFormat="1">
      <c r="A220" s="38"/>
      <c r="B220" s="39"/>
      <c r="C220" s="40"/>
      <c r="D220" s="244" t="s">
        <v>163</v>
      </c>
      <c r="E220" s="40"/>
      <c r="F220" s="245" t="s">
        <v>336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163</v>
      </c>
      <c r="AU220" s="17" t="s">
        <v>84</v>
      </c>
    </row>
    <row r="221" s="12" customFormat="1" ht="25.92" customHeight="1">
      <c r="A221" s="12"/>
      <c r="B221" s="210"/>
      <c r="C221" s="211"/>
      <c r="D221" s="212" t="s">
        <v>73</v>
      </c>
      <c r="E221" s="213" t="s">
        <v>337</v>
      </c>
      <c r="F221" s="213" t="s">
        <v>338</v>
      </c>
      <c r="G221" s="211"/>
      <c r="H221" s="211"/>
      <c r="I221" s="214"/>
      <c r="J221" s="215">
        <f>BK221</f>
        <v>0</v>
      </c>
      <c r="K221" s="211"/>
      <c r="L221" s="216"/>
      <c r="M221" s="217"/>
      <c r="N221" s="218"/>
      <c r="O221" s="218"/>
      <c r="P221" s="219">
        <f>SUM(P222:P225)</f>
        <v>0</v>
      </c>
      <c r="Q221" s="218"/>
      <c r="R221" s="219">
        <f>SUM(R222:R225)</f>
        <v>0</v>
      </c>
      <c r="S221" s="218"/>
      <c r="T221" s="220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159</v>
      </c>
      <c r="AT221" s="222" t="s">
        <v>73</v>
      </c>
      <c r="AU221" s="222" t="s">
        <v>74</v>
      </c>
      <c r="AY221" s="221" t="s">
        <v>152</v>
      </c>
      <c r="BK221" s="223">
        <f>SUM(BK222:BK225)</f>
        <v>0</v>
      </c>
    </row>
    <row r="222" s="2" customFormat="1" ht="16.5" customHeight="1">
      <c r="A222" s="38"/>
      <c r="B222" s="39"/>
      <c r="C222" s="226" t="s">
        <v>339</v>
      </c>
      <c r="D222" s="226" t="s">
        <v>154</v>
      </c>
      <c r="E222" s="227" t="s">
        <v>340</v>
      </c>
      <c r="F222" s="228" t="s">
        <v>341</v>
      </c>
      <c r="G222" s="229" t="s">
        <v>342</v>
      </c>
      <c r="H222" s="230">
        <v>1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39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343</v>
      </c>
      <c r="AT222" s="237" t="s">
        <v>154</v>
      </c>
      <c r="AU222" s="237" t="s">
        <v>82</v>
      </c>
      <c r="AY222" s="17" t="s">
        <v>152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82</v>
      </c>
      <c r="BK222" s="238">
        <f>ROUND(I222*H222,2)</f>
        <v>0</v>
      </c>
      <c r="BL222" s="17" t="s">
        <v>343</v>
      </c>
      <c r="BM222" s="237" t="s">
        <v>344</v>
      </c>
    </row>
    <row r="223" s="2" customFormat="1">
      <c r="A223" s="38"/>
      <c r="B223" s="39"/>
      <c r="C223" s="40"/>
      <c r="D223" s="239" t="s">
        <v>161</v>
      </c>
      <c r="E223" s="40"/>
      <c r="F223" s="240" t="s">
        <v>341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161</v>
      </c>
      <c r="AU223" s="17" t="s">
        <v>82</v>
      </c>
    </row>
    <row r="224" s="2" customFormat="1" ht="16.5" customHeight="1">
      <c r="A224" s="38"/>
      <c r="B224" s="39"/>
      <c r="C224" s="226" t="s">
        <v>345</v>
      </c>
      <c r="D224" s="226" t="s">
        <v>154</v>
      </c>
      <c r="E224" s="227" t="s">
        <v>346</v>
      </c>
      <c r="F224" s="228" t="s">
        <v>347</v>
      </c>
      <c r="G224" s="229" t="s">
        <v>342</v>
      </c>
      <c r="H224" s="230">
        <v>1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39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343</v>
      </c>
      <c r="AT224" s="237" t="s">
        <v>154</v>
      </c>
      <c r="AU224" s="237" t="s">
        <v>82</v>
      </c>
      <c r="AY224" s="17" t="s">
        <v>152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82</v>
      </c>
      <c r="BK224" s="238">
        <f>ROUND(I224*H224,2)</f>
        <v>0</v>
      </c>
      <c r="BL224" s="17" t="s">
        <v>343</v>
      </c>
      <c r="BM224" s="237" t="s">
        <v>348</v>
      </c>
    </row>
    <row r="225" s="2" customFormat="1">
      <c r="A225" s="38"/>
      <c r="B225" s="39"/>
      <c r="C225" s="40"/>
      <c r="D225" s="239" t="s">
        <v>161</v>
      </c>
      <c r="E225" s="40"/>
      <c r="F225" s="240" t="s">
        <v>347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82</v>
      </c>
    </row>
    <row r="226" s="12" customFormat="1" ht="25.92" customHeight="1">
      <c r="A226" s="12"/>
      <c r="B226" s="210"/>
      <c r="C226" s="211"/>
      <c r="D226" s="212" t="s">
        <v>73</v>
      </c>
      <c r="E226" s="213" t="s">
        <v>349</v>
      </c>
      <c r="F226" s="213" t="s">
        <v>350</v>
      </c>
      <c r="G226" s="211"/>
      <c r="H226" s="211"/>
      <c r="I226" s="214"/>
      <c r="J226" s="215">
        <f>BK226</f>
        <v>0</v>
      </c>
      <c r="K226" s="211"/>
      <c r="L226" s="216"/>
      <c r="M226" s="217"/>
      <c r="N226" s="218"/>
      <c r="O226" s="218"/>
      <c r="P226" s="219">
        <f>P227</f>
        <v>0</v>
      </c>
      <c r="Q226" s="218"/>
      <c r="R226" s="219">
        <f>R227</f>
        <v>0</v>
      </c>
      <c r="S226" s="218"/>
      <c r="T226" s="220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182</v>
      </c>
      <c r="AT226" s="222" t="s">
        <v>73</v>
      </c>
      <c r="AU226" s="222" t="s">
        <v>74</v>
      </c>
      <c r="AY226" s="221" t="s">
        <v>152</v>
      </c>
      <c r="BK226" s="223">
        <f>BK227</f>
        <v>0</v>
      </c>
    </row>
    <row r="227" s="12" customFormat="1" ht="22.8" customHeight="1">
      <c r="A227" s="12"/>
      <c r="B227" s="210"/>
      <c r="C227" s="211"/>
      <c r="D227" s="212" t="s">
        <v>73</v>
      </c>
      <c r="E227" s="224" t="s">
        <v>351</v>
      </c>
      <c r="F227" s="224" t="s">
        <v>352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SUM(P228:P230)</f>
        <v>0</v>
      </c>
      <c r="Q227" s="218"/>
      <c r="R227" s="219">
        <f>SUM(R228:R230)</f>
        <v>0</v>
      </c>
      <c r="S227" s="218"/>
      <c r="T227" s="220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182</v>
      </c>
      <c r="AT227" s="222" t="s">
        <v>73</v>
      </c>
      <c r="AU227" s="222" t="s">
        <v>82</v>
      </c>
      <c r="AY227" s="221" t="s">
        <v>152</v>
      </c>
      <c r="BK227" s="223">
        <f>SUM(BK228:BK230)</f>
        <v>0</v>
      </c>
    </row>
    <row r="228" s="2" customFormat="1" ht="16.5" customHeight="1">
      <c r="A228" s="38"/>
      <c r="B228" s="39"/>
      <c r="C228" s="226" t="s">
        <v>353</v>
      </c>
      <c r="D228" s="226" t="s">
        <v>154</v>
      </c>
      <c r="E228" s="227" t="s">
        <v>354</v>
      </c>
      <c r="F228" s="228" t="s">
        <v>355</v>
      </c>
      <c r="G228" s="229" t="s">
        <v>356</v>
      </c>
      <c r="H228" s="230">
        <v>1</v>
      </c>
      <c r="I228" s="231"/>
      <c r="J228" s="232">
        <f>ROUND(I228*H228,2)</f>
        <v>0</v>
      </c>
      <c r="K228" s="228" t="s">
        <v>1</v>
      </c>
      <c r="L228" s="44"/>
      <c r="M228" s="233" t="s">
        <v>1</v>
      </c>
      <c r="N228" s="234" t="s">
        <v>39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357</v>
      </c>
      <c r="AT228" s="237" t="s">
        <v>154</v>
      </c>
      <c r="AU228" s="237" t="s">
        <v>84</v>
      </c>
      <c r="AY228" s="17" t="s">
        <v>152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82</v>
      </c>
      <c r="BK228" s="238">
        <f>ROUND(I228*H228,2)</f>
        <v>0</v>
      </c>
      <c r="BL228" s="17" t="s">
        <v>357</v>
      </c>
      <c r="BM228" s="237" t="s">
        <v>358</v>
      </c>
    </row>
    <row r="229" s="2" customFormat="1">
      <c r="A229" s="38"/>
      <c r="B229" s="39"/>
      <c r="C229" s="40"/>
      <c r="D229" s="239" t="s">
        <v>161</v>
      </c>
      <c r="E229" s="40"/>
      <c r="F229" s="240" t="s">
        <v>355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84</v>
      </c>
    </row>
    <row r="230" s="2" customFormat="1">
      <c r="A230" s="38"/>
      <c r="B230" s="39"/>
      <c r="C230" s="40"/>
      <c r="D230" s="239" t="s">
        <v>359</v>
      </c>
      <c r="E230" s="40"/>
      <c r="F230" s="268" t="s">
        <v>360</v>
      </c>
      <c r="G230" s="40"/>
      <c r="H230" s="40"/>
      <c r="I230" s="241"/>
      <c r="J230" s="40"/>
      <c r="K230" s="40"/>
      <c r="L230" s="44"/>
      <c r="M230" s="269"/>
      <c r="N230" s="270"/>
      <c r="O230" s="271"/>
      <c r="P230" s="271"/>
      <c r="Q230" s="271"/>
      <c r="R230" s="271"/>
      <c r="S230" s="271"/>
      <c r="T230" s="27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359</v>
      </c>
      <c r="AU230" s="17" t="s">
        <v>84</v>
      </c>
    </row>
    <row r="231" s="2" customFormat="1" ht="6.96" customHeight="1">
      <c r="A231" s="38"/>
      <c r="B231" s="66"/>
      <c r="C231" s="67"/>
      <c r="D231" s="67"/>
      <c r="E231" s="67"/>
      <c r="F231" s="67"/>
      <c r="G231" s="67"/>
      <c r="H231" s="67"/>
      <c r="I231" s="67"/>
      <c r="J231" s="67"/>
      <c r="K231" s="67"/>
      <c r="L231" s="44"/>
      <c r="M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</sheetData>
  <sheetProtection sheet="1" autoFilter="0" formatColumns="0" formatRows="0" objects="1" scenarios="1" spinCount="100000" saltValue="jmc2eONdeOkuOUV6P7kNjCcIHFWbg/KpJukwYj+xuGkcpNvSE47Lq7VOyMHAsWVJfaIE5B6CkEMneY5YrZ9Vfg==" hashValue="eKH4/OoPavKYCfdIISMam8KokewiXHc8jkYli/fL6fUBXNbX6DpaQ+pIaDgyxG3GB+0ao3m1ARVGqgtDCkp5dA==" algorithmName="SHA-512" password="CC35"/>
  <autoFilter ref="C127:K23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2_02/111251101"/>
    <hyperlink ref="F136" r:id="rId2" display="https://podminky.urs.cz/item/CS_URS_2022_02/162301501"/>
    <hyperlink ref="F139" r:id="rId3" display="https://podminky.urs.cz/item/CS_URS_2022_02/174251101"/>
    <hyperlink ref="F142" r:id="rId4" display="https://podminky.urs.cz/item/CS_URS_2022_02/181006114"/>
    <hyperlink ref="F145" r:id="rId5" display="https://podminky.urs.cz/item/CS_URS_2022_02/181111111"/>
    <hyperlink ref="F149" r:id="rId6" display="https://podminky.urs.cz/item/CS_URS_2022_02/961021311"/>
    <hyperlink ref="F152" r:id="rId7" display="https://podminky.urs.cz/item/CS_URS_2022_02/966071711"/>
    <hyperlink ref="F155" r:id="rId8" display="https://podminky.urs.cz/item/CS_URS_2022_02/966071822"/>
    <hyperlink ref="F158" r:id="rId9" display="https://podminky.urs.cz/item/CS_URS_2022_02/966072810"/>
    <hyperlink ref="F161" r:id="rId10" display="https://podminky.urs.cz/item/CS_URS_2022_02/981011111"/>
    <hyperlink ref="F164" r:id="rId11" display="https://podminky.urs.cz/item/CS_URS_2022_02/981011413"/>
    <hyperlink ref="F168" r:id="rId12" display="https://podminky.urs.cz/item/CS_URS_2022_02/997002511"/>
    <hyperlink ref="F171" r:id="rId13" display="https://podminky.urs.cz/item/CS_URS_2022_02/997002519"/>
    <hyperlink ref="F176" r:id="rId14" display="https://podminky.urs.cz/item/CS_URS_2022_02/997002611"/>
    <hyperlink ref="F179" r:id="rId15" display="https://podminky.urs.cz/item/CS_URS_2022_02/997013871"/>
    <hyperlink ref="F182" r:id="rId16" display="https://podminky.urs.cz/item/CS_URS_2022_02/997013811"/>
    <hyperlink ref="F185" r:id="rId17" display="https://podminky.urs.cz/item/CS_URS_2022_02/997013814"/>
    <hyperlink ref="F188" r:id="rId18" display="https://podminky.urs.cz/item/CS_URS_2022_02/997013821"/>
    <hyperlink ref="F191" r:id="rId19" display="https://podminky.urs.cz/item/CS_URS_2022_02/997241521"/>
    <hyperlink ref="F194" r:id="rId20" display="https://podminky.urs.cz/item/CS_URS_2022_02/997241535"/>
    <hyperlink ref="F199" r:id="rId21" display="https://podminky.urs.cz/item/CS_URS_2022_02/712440832"/>
    <hyperlink ref="F203" r:id="rId22" display="https://podminky.urs.cz/item/CS_URS_2022_02/762331812"/>
    <hyperlink ref="F206" r:id="rId23" display="https://podminky.urs.cz/item/CS_URS_2022_02/762341811"/>
    <hyperlink ref="F210" r:id="rId24" display="https://podminky.urs.cz/item/CS_URS_2022_02/764004801"/>
    <hyperlink ref="F213" r:id="rId25" display="https://podminky.urs.cz/item/CS_URS_2022_02/764004861"/>
    <hyperlink ref="F217" r:id="rId26" display="https://podminky.urs.cz/item/CS_URS_2022_02/765131801"/>
    <hyperlink ref="F220" r:id="rId27" display="https://podminky.urs.cz/item/CS_URS_2022_02/7651318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361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362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363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26</v>
      </c>
      <c r="G14" s="38"/>
      <c r="H14" s="38"/>
      <c r="I14" s="150" t="s">
        <v>22</v>
      </c>
      <c r="J14" s="153" t="str">
        <f>'Rekapitulace stavby'!AN8</f>
        <v>18. 10. 2022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364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26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33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ROUND(J132,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ROUND((SUM(BE132:BE248)),  2)</f>
        <v>0</v>
      </c>
      <c r="G35" s="38"/>
      <c r="H35" s="38"/>
      <c r="I35" s="164">
        <v>0.20999999999999999</v>
      </c>
      <c r="J35" s="163">
        <f>ROUND(((SUM(BE132:BE248))*I35),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ROUND((SUM(BF132:BF248)),  2)</f>
        <v>0</v>
      </c>
      <c r="G36" s="38"/>
      <c r="H36" s="38"/>
      <c r="I36" s="164">
        <v>0.14999999999999999</v>
      </c>
      <c r="J36" s="163">
        <f>ROUND(((SUM(BF132:BF248))*I36),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ROUND((SUM(BG132:BG248)),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ROUND((SUM(BH132:BH248)),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ROUND((SUM(BI132:BI248)),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362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017-01 - Domek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18. 10. 2022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121</v>
      </c>
      <c r="D96" s="185"/>
      <c r="E96" s="185"/>
      <c r="F96" s="185"/>
      <c r="G96" s="185"/>
      <c r="H96" s="185"/>
      <c r="I96" s="185"/>
      <c r="J96" s="186" t="s">
        <v>122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123</v>
      </c>
      <c r="D98" s="40"/>
      <c r="E98" s="40"/>
      <c r="F98" s="40"/>
      <c r="G98" s="40"/>
      <c r="H98" s="40"/>
      <c r="I98" s="40"/>
      <c r="J98" s="110">
        <f>J132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124</v>
      </c>
    </row>
    <row r="99" s="9" customFormat="1" ht="24.96" customHeight="1">
      <c r="A99" s="9"/>
      <c r="B99" s="188"/>
      <c r="C99" s="189"/>
      <c r="D99" s="190" t="s">
        <v>125</v>
      </c>
      <c r="E99" s="191"/>
      <c r="F99" s="191"/>
      <c r="G99" s="191"/>
      <c r="H99" s="191"/>
      <c r="I99" s="191"/>
      <c r="J99" s="192">
        <f>J133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126</v>
      </c>
      <c r="E100" s="196"/>
      <c r="F100" s="196"/>
      <c r="G100" s="196"/>
      <c r="H100" s="196"/>
      <c r="I100" s="196"/>
      <c r="J100" s="197">
        <f>J134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366</v>
      </c>
      <c r="E101" s="196"/>
      <c r="F101" s="196"/>
      <c r="G101" s="196"/>
      <c r="H101" s="196"/>
      <c r="I101" s="196"/>
      <c r="J101" s="197">
        <f>J142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367</v>
      </c>
      <c r="E102" s="196"/>
      <c r="F102" s="196"/>
      <c r="G102" s="196"/>
      <c r="H102" s="196"/>
      <c r="I102" s="196"/>
      <c r="J102" s="197">
        <f>J157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128</v>
      </c>
      <c r="E103" s="196"/>
      <c r="F103" s="196"/>
      <c r="G103" s="196"/>
      <c r="H103" s="196"/>
      <c r="I103" s="196"/>
      <c r="J103" s="197">
        <f>J165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129</v>
      </c>
      <c r="E104" s="191"/>
      <c r="F104" s="191"/>
      <c r="G104" s="191"/>
      <c r="H104" s="191"/>
      <c r="I104" s="191"/>
      <c r="J104" s="192">
        <f>J188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368</v>
      </c>
      <c r="E105" s="196"/>
      <c r="F105" s="196"/>
      <c r="G105" s="196"/>
      <c r="H105" s="196"/>
      <c r="I105" s="196"/>
      <c r="J105" s="197">
        <f>J189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131</v>
      </c>
      <c r="E106" s="196"/>
      <c r="F106" s="196"/>
      <c r="G106" s="196"/>
      <c r="H106" s="196"/>
      <c r="I106" s="196"/>
      <c r="J106" s="197">
        <f>J200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132</v>
      </c>
      <c r="E107" s="196"/>
      <c r="F107" s="196"/>
      <c r="G107" s="196"/>
      <c r="H107" s="196"/>
      <c r="I107" s="196"/>
      <c r="J107" s="197">
        <f>J219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369</v>
      </c>
      <c r="E108" s="196"/>
      <c r="F108" s="196"/>
      <c r="G108" s="196"/>
      <c r="H108" s="196"/>
      <c r="I108" s="196"/>
      <c r="J108" s="197">
        <f>J233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370</v>
      </c>
      <c r="E109" s="196"/>
      <c r="F109" s="196"/>
      <c r="G109" s="196"/>
      <c r="H109" s="196"/>
      <c r="I109" s="196"/>
      <c r="J109" s="197">
        <f>J238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134</v>
      </c>
      <c r="E110" s="191"/>
      <c r="F110" s="191"/>
      <c r="G110" s="191"/>
      <c r="H110" s="191"/>
      <c r="I110" s="191"/>
      <c r="J110" s="192">
        <f>J244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83" t="str">
        <f>E7</f>
        <v>Nový Bor, Libuň, Lučany, Višňová, Zákupy, Železný Brod – demolice (strážní domky, provozní objekty)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117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38"/>
      <c r="B122" s="39"/>
      <c r="C122" s="40"/>
      <c r="D122" s="40"/>
      <c r="E122" s="183" t="s">
        <v>361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362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E11</f>
        <v>017-01 - Domek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F14</f>
        <v xml:space="preserve"> </v>
      </c>
      <c r="G126" s="40"/>
      <c r="H126" s="40"/>
      <c r="I126" s="32" t="s">
        <v>22</v>
      </c>
      <c r="J126" s="79" t="str">
        <f>IF(J14="","",J14)</f>
        <v>18. 10. 2022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E17</f>
        <v>SŽ s.o. OŘ. Hradec Králové</v>
      </c>
      <c r="G128" s="40"/>
      <c r="H128" s="40"/>
      <c r="I128" s="32" t="s">
        <v>30</v>
      </c>
      <c r="J128" s="36" t="str">
        <f>E23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IF(E20="","",E20)</f>
        <v>Vyplň údaj</v>
      </c>
      <c r="G129" s="40"/>
      <c r="H129" s="40"/>
      <c r="I129" s="32" t="s">
        <v>32</v>
      </c>
      <c r="J129" s="36" t="str">
        <f>E26</f>
        <v>FRAM Consult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9"/>
      <c r="B131" s="200"/>
      <c r="C131" s="201" t="s">
        <v>138</v>
      </c>
      <c r="D131" s="202" t="s">
        <v>59</v>
      </c>
      <c r="E131" s="202" t="s">
        <v>55</v>
      </c>
      <c r="F131" s="202" t="s">
        <v>56</v>
      </c>
      <c r="G131" s="202" t="s">
        <v>139</v>
      </c>
      <c r="H131" s="202" t="s">
        <v>140</v>
      </c>
      <c r="I131" s="202" t="s">
        <v>141</v>
      </c>
      <c r="J131" s="202" t="s">
        <v>122</v>
      </c>
      <c r="K131" s="203" t="s">
        <v>142</v>
      </c>
      <c r="L131" s="204"/>
      <c r="M131" s="100" t="s">
        <v>1</v>
      </c>
      <c r="N131" s="101" t="s">
        <v>38</v>
      </c>
      <c r="O131" s="101" t="s">
        <v>143</v>
      </c>
      <c r="P131" s="101" t="s">
        <v>144</v>
      </c>
      <c r="Q131" s="101" t="s">
        <v>145</v>
      </c>
      <c r="R131" s="101" t="s">
        <v>146</v>
      </c>
      <c r="S131" s="101" t="s">
        <v>147</v>
      </c>
      <c r="T131" s="102" t="s">
        <v>148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</row>
    <row r="132" s="2" customFormat="1" ht="22.8" customHeight="1">
      <c r="A132" s="38"/>
      <c r="B132" s="39"/>
      <c r="C132" s="107" t="s">
        <v>149</v>
      </c>
      <c r="D132" s="40"/>
      <c r="E132" s="40"/>
      <c r="F132" s="40"/>
      <c r="G132" s="40"/>
      <c r="H132" s="40"/>
      <c r="I132" s="40"/>
      <c r="J132" s="205">
        <f>BK132</f>
        <v>0</v>
      </c>
      <c r="K132" s="40"/>
      <c r="L132" s="44"/>
      <c r="M132" s="103"/>
      <c r="N132" s="206"/>
      <c r="O132" s="104"/>
      <c r="P132" s="207">
        <f>P133+P188+P244</f>
        <v>0</v>
      </c>
      <c r="Q132" s="104"/>
      <c r="R132" s="207">
        <f>R133+R188+R244</f>
        <v>0</v>
      </c>
      <c r="S132" s="104"/>
      <c r="T132" s="208">
        <f>T133+T188+T244</f>
        <v>11.199774999999999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73</v>
      </c>
      <c r="AU132" s="17" t="s">
        <v>124</v>
      </c>
      <c r="BK132" s="209">
        <f>BK133+BK188+BK244</f>
        <v>0</v>
      </c>
    </row>
    <row r="133" s="12" customFormat="1" ht="25.92" customHeight="1">
      <c r="A133" s="12"/>
      <c r="B133" s="210"/>
      <c r="C133" s="211"/>
      <c r="D133" s="212" t="s">
        <v>73</v>
      </c>
      <c r="E133" s="213" t="s">
        <v>150</v>
      </c>
      <c r="F133" s="213" t="s">
        <v>151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P134+P142+P157+P165</f>
        <v>0</v>
      </c>
      <c r="Q133" s="218"/>
      <c r="R133" s="219">
        <f>R134+R142+R157+R165</f>
        <v>0</v>
      </c>
      <c r="S133" s="218"/>
      <c r="T133" s="220">
        <f>T134+T142+T157+T165</f>
        <v>10.4171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74</v>
      </c>
      <c r="AY133" s="221" t="s">
        <v>152</v>
      </c>
      <c r="BK133" s="223">
        <f>BK134+BK142+BK157+BK165</f>
        <v>0</v>
      </c>
    </row>
    <row r="134" s="12" customFormat="1" ht="22.8" customHeight="1">
      <c r="A134" s="12"/>
      <c r="B134" s="210"/>
      <c r="C134" s="211"/>
      <c r="D134" s="212" t="s">
        <v>73</v>
      </c>
      <c r="E134" s="224" t="s">
        <v>82</v>
      </c>
      <c r="F134" s="224" t="s">
        <v>153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SUM(P135:P141)</f>
        <v>0</v>
      </c>
      <c r="Q134" s="218"/>
      <c r="R134" s="219">
        <f>SUM(R135:R141)</f>
        <v>0</v>
      </c>
      <c r="S134" s="218"/>
      <c r="T134" s="220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82</v>
      </c>
      <c r="AT134" s="222" t="s">
        <v>73</v>
      </c>
      <c r="AU134" s="222" t="s">
        <v>82</v>
      </c>
      <c r="AY134" s="221" t="s">
        <v>152</v>
      </c>
      <c r="BK134" s="223">
        <f>SUM(BK135:BK141)</f>
        <v>0</v>
      </c>
    </row>
    <row r="135" s="2" customFormat="1" ht="24.15" customHeight="1">
      <c r="A135" s="38"/>
      <c r="B135" s="39"/>
      <c r="C135" s="226" t="s">
        <v>267</v>
      </c>
      <c r="D135" s="226" t="s">
        <v>154</v>
      </c>
      <c r="E135" s="227" t="s">
        <v>371</v>
      </c>
      <c r="F135" s="228" t="s">
        <v>372</v>
      </c>
      <c r="G135" s="229" t="s">
        <v>173</v>
      </c>
      <c r="H135" s="230">
        <v>7.4400000000000004</v>
      </c>
      <c r="I135" s="231"/>
      <c r="J135" s="232">
        <f>ROUND(I135*H135,2)</f>
        <v>0</v>
      </c>
      <c r="K135" s="228" t="s">
        <v>158</v>
      </c>
      <c r="L135" s="44"/>
      <c r="M135" s="233" t="s">
        <v>1</v>
      </c>
      <c r="N135" s="234" t="s">
        <v>39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159</v>
      </c>
      <c r="AT135" s="237" t="s">
        <v>154</v>
      </c>
      <c r="AU135" s="237" t="s">
        <v>84</v>
      </c>
      <c r="AY135" s="17" t="s">
        <v>152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82</v>
      </c>
      <c r="BK135" s="238">
        <f>ROUND(I135*H135,2)</f>
        <v>0</v>
      </c>
      <c r="BL135" s="17" t="s">
        <v>159</v>
      </c>
      <c r="BM135" s="237" t="s">
        <v>373</v>
      </c>
    </row>
    <row r="136" s="2" customFormat="1">
      <c r="A136" s="38"/>
      <c r="B136" s="39"/>
      <c r="C136" s="40"/>
      <c r="D136" s="239" t="s">
        <v>161</v>
      </c>
      <c r="E136" s="40"/>
      <c r="F136" s="240" t="s">
        <v>374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84</v>
      </c>
    </row>
    <row r="137" s="2" customFormat="1">
      <c r="A137" s="38"/>
      <c r="B137" s="39"/>
      <c r="C137" s="40"/>
      <c r="D137" s="244" t="s">
        <v>163</v>
      </c>
      <c r="E137" s="40"/>
      <c r="F137" s="245" t="s">
        <v>375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84</v>
      </c>
    </row>
    <row r="138" s="15" customFormat="1">
      <c r="A138" s="15"/>
      <c r="B138" s="273"/>
      <c r="C138" s="274"/>
      <c r="D138" s="239" t="s">
        <v>241</v>
      </c>
      <c r="E138" s="275" t="s">
        <v>1</v>
      </c>
      <c r="F138" s="276" t="s">
        <v>376</v>
      </c>
      <c r="G138" s="274"/>
      <c r="H138" s="275" t="s">
        <v>1</v>
      </c>
      <c r="I138" s="277"/>
      <c r="J138" s="274"/>
      <c r="K138" s="274"/>
      <c r="L138" s="278"/>
      <c r="M138" s="279"/>
      <c r="N138" s="280"/>
      <c r="O138" s="280"/>
      <c r="P138" s="280"/>
      <c r="Q138" s="280"/>
      <c r="R138" s="280"/>
      <c r="S138" s="280"/>
      <c r="T138" s="28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2" t="s">
        <v>241</v>
      </c>
      <c r="AU138" s="282" t="s">
        <v>84</v>
      </c>
      <c r="AV138" s="15" t="s">
        <v>82</v>
      </c>
      <c r="AW138" s="15" t="s">
        <v>31</v>
      </c>
      <c r="AX138" s="15" t="s">
        <v>74</v>
      </c>
      <c r="AY138" s="282" t="s">
        <v>152</v>
      </c>
    </row>
    <row r="139" s="13" customFormat="1">
      <c r="A139" s="13"/>
      <c r="B139" s="246"/>
      <c r="C139" s="247"/>
      <c r="D139" s="239" t="s">
        <v>241</v>
      </c>
      <c r="E139" s="248" t="s">
        <v>1</v>
      </c>
      <c r="F139" s="249" t="s">
        <v>377</v>
      </c>
      <c r="G139" s="247"/>
      <c r="H139" s="250">
        <v>6.359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241</v>
      </c>
      <c r="AU139" s="256" t="s">
        <v>84</v>
      </c>
      <c r="AV139" s="13" t="s">
        <v>84</v>
      </c>
      <c r="AW139" s="13" t="s">
        <v>31</v>
      </c>
      <c r="AX139" s="13" t="s">
        <v>74</v>
      </c>
      <c r="AY139" s="256" t="s">
        <v>152</v>
      </c>
    </row>
    <row r="140" s="13" customFormat="1">
      <c r="A140" s="13"/>
      <c r="B140" s="246"/>
      <c r="C140" s="247"/>
      <c r="D140" s="239" t="s">
        <v>241</v>
      </c>
      <c r="E140" s="248" t="s">
        <v>1</v>
      </c>
      <c r="F140" s="249" t="s">
        <v>378</v>
      </c>
      <c r="G140" s="247"/>
      <c r="H140" s="250">
        <v>1.081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241</v>
      </c>
      <c r="AU140" s="256" t="s">
        <v>84</v>
      </c>
      <c r="AV140" s="13" t="s">
        <v>84</v>
      </c>
      <c r="AW140" s="13" t="s">
        <v>31</v>
      </c>
      <c r="AX140" s="13" t="s">
        <v>74</v>
      </c>
      <c r="AY140" s="256" t="s">
        <v>152</v>
      </c>
    </row>
    <row r="141" s="14" customFormat="1">
      <c r="A141" s="14"/>
      <c r="B141" s="257"/>
      <c r="C141" s="258"/>
      <c r="D141" s="239" t="s">
        <v>241</v>
      </c>
      <c r="E141" s="259" t="s">
        <v>1</v>
      </c>
      <c r="F141" s="260" t="s">
        <v>243</v>
      </c>
      <c r="G141" s="258"/>
      <c r="H141" s="261">
        <v>7.4399999999999995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241</v>
      </c>
      <c r="AU141" s="267" t="s">
        <v>84</v>
      </c>
      <c r="AV141" s="14" t="s">
        <v>159</v>
      </c>
      <c r="AW141" s="14" t="s">
        <v>31</v>
      </c>
      <c r="AX141" s="14" t="s">
        <v>82</v>
      </c>
      <c r="AY141" s="267" t="s">
        <v>152</v>
      </c>
    </row>
    <row r="142" s="12" customFormat="1" ht="22.8" customHeight="1">
      <c r="A142" s="12"/>
      <c r="B142" s="210"/>
      <c r="C142" s="211"/>
      <c r="D142" s="212" t="s">
        <v>73</v>
      </c>
      <c r="E142" s="224" t="s">
        <v>379</v>
      </c>
      <c r="F142" s="224" t="s">
        <v>380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SUM(P143:P156)</f>
        <v>0</v>
      </c>
      <c r="Q142" s="218"/>
      <c r="R142" s="219">
        <f>SUM(R143:R156)</f>
        <v>0</v>
      </c>
      <c r="S142" s="218"/>
      <c r="T142" s="220">
        <f>SUM(T143:T156)</f>
        <v>1.5341000000000002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82</v>
      </c>
      <c r="AT142" s="222" t="s">
        <v>73</v>
      </c>
      <c r="AU142" s="222" t="s">
        <v>82</v>
      </c>
      <c r="AY142" s="221" t="s">
        <v>152</v>
      </c>
      <c r="BK142" s="223">
        <f>SUM(BK143:BK156)</f>
        <v>0</v>
      </c>
    </row>
    <row r="143" s="2" customFormat="1" ht="24.15" customHeight="1">
      <c r="A143" s="38"/>
      <c r="B143" s="39"/>
      <c r="C143" s="226" t="s">
        <v>196</v>
      </c>
      <c r="D143" s="226" t="s">
        <v>154</v>
      </c>
      <c r="E143" s="227" t="s">
        <v>381</v>
      </c>
      <c r="F143" s="228" t="s">
        <v>382</v>
      </c>
      <c r="G143" s="229" t="s">
        <v>173</v>
      </c>
      <c r="H143" s="230">
        <v>0.81000000000000005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39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1.5940000000000001</v>
      </c>
      <c r="T143" s="236">
        <f>S143*H143</f>
        <v>1.2911400000000002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159</v>
      </c>
      <c r="AT143" s="237" t="s">
        <v>154</v>
      </c>
      <c r="AU143" s="237" t="s">
        <v>84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82</v>
      </c>
      <c r="BK143" s="238">
        <f>ROUND(I143*H143,2)</f>
        <v>0</v>
      </c>
      <c r="BL143" s="17" t="s">
        <v>159</v>
      </c>
      <c r="BM143" s="237" t="s">
        <v>383</v>
      </c>
    </row>
    <row r="144" s="2" customFormat="1">
      <c r="A144" s="38"/>
      <c r="B144" s="39"/>
      <c r="C144" s="40"/>
      <c r="D144" s="239" t="s">
        <v>161</v>
      </c>
      <c r="E144" s="40"/>
      <c r="F144" s="240" t="s">
        <v>384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84</v>
      </c>
    </row>
    <row r="145" s="2" customFormat="1">
      <c r="A145" s="38"/>
      <c r="B145" s="39"/>
      <c r="C145" s="40"/>
      <c r="D145" s="244" t="s">
        <v>163</v>
      </c>
      <c r="E145" s="40"/>
      <c r="F145" s="245" t="s">
        <v>385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15" customFormat="1">
      <c r="A146" s="15"/>
      <c r="B146" s="273"/>
      <c r="C146" s="274"/>
      <c r="D146" s="239" t="s">
        <v>241</v>
      </c>
      <c r="E146" s="275" t="s">
        <v>1</v>
      </c>
      <c r="F146" s="276" t="s">
        <v>386</v>
      </c>
      <c r="G146" s="274"/>
      <c r="H146" s="275" t="s">
        <v>1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241</v>
      </c>
      <c r="AU146" s="282" t="s">
        <v>84</v>
      </c>
      <c r="AV146" s="15" t="s">
        <v>82</v>
      </c>
      <c r="AW146" s="15" t="s">
        <v>31</v>
      </c>
      <c r="AX146" s="15" t="s">
        <v>74</v>
      </c>
      <c r="AY146" s="282" t="s">
        <v>152</v>
      </c>
    </row>
    <row r="147" s="13" customFormat="1">
      <c r="A147" s="13"/>
      <c r="B147" s="246"/>
      <c r="C147" s="247"/>
      <c r="D147" s="239" t="s">
        <v>241</v>
      </c>
      <c r="E147" s="248" t="s">
        <v>1</v>
      </c>
      <c r="F147" s="249" t="s">
        <v>387</v>
      </c>
      <c r="G147" s="247"/>
      <c r="H147" s="250">
        <v>0.81000000000000005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241</v>
      </c>
      <c r="AU147" s="256" t="s">
        <v>84</v>
      </c>
      <c r="AV147" s="13" t="s">
        <v>84</v>
      </c>
      <c r="AW147" s="13" t="s">
        <v>31</v>
      </c>
      <c r="AX147" s="13" t="s">
        <v>82</v>
      </c>
      <c r="AY147" s="256" t="s">
        <v>152</v>
      </c>
    </row>
    <row r="148" s="2" customFormat="1" ht="24.15" customHeight="1">
      <c r="A148" s="38"/>
      <c r="B148" s="39"/>
      <c r="C148" s="226" t="s">
        <v>203</v>
      </c>
      <c r="D148" s="226" t="s">
        <v>154</v>
      </c>
      <c r="E148" s="227" t="s">
        <v>388</v>
      </c>
      <c r="F148" s="228" t="s">
        <v>389</v>
      </c>
      <c r="G148" s="229" t="s">
        <v>157</v>
      </c>
      <c r="H148" s="230">
        <v>1.0800000000000001</v>
      </c>
      <c r="I148" s="231"/>
      <c r="J148" s="232">
        <f>ROUND(I148*H148,2)</f>
        <v>0</v>
      </c>
      <c r="K148" s="228" t="s">
        <v>158</v>
      </c>
      <c r="L148" s="44"/>
      <c r="M148" s="233" t="s">
        <v>1</v>
      </c>
      <c r="N148" s="234" t="s">
        <v>39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0.062</v>
      </c>
      <c r="T148" s="236">
        <f>S148*H148</f>
        <v>0.066960000000000006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159</v>
      </c>
      <c r="AT148" s="237" t="s">
        <v>154</v>
      </c>
      <c r="AU148" s="237" t="s">
        <v>84</v>
      </c>
      <c r="AY148" s="17" t="s">
        <v>152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82</v>
      </c>
      <c r="BK148" s="238">
        <f>ROUND(I148*H148,2)</f>
        <v>0</v>
      </c>
      <c r="BL148" s="17" t="s">
        <v>159</v>
      </c>
      <c r="BM148" s="237" t="s">
        <v>390</v>
      </c>
    </row>
    <row r="149" s="2" customFormat="1">
      <c r="A149" s="38"/>
      <c r="B149" s="39"/>
      <c r="C149" s="40"/>
      <c r="D149" s="239" t="s">
        <v>161</v>
      </c>
      <c r="E149" s="40"/>
      <c r="F149" s="240" t="s">
        <v>391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161</v>
      </c>
      <c r="AU149" s="17" t="s">
        <v>84</v>
      </c>
    </row>
    <row r="150" s="2" customFormat="1">
      <c r="A150" s="38"/>
      <c r="B150" s="39"/>
      <c r="C150" s="40"/>
      <c r="D150" s="244" t="s">
        <v>163</v>
      </c>
      <c r="E150" s="40"/>
      <c r="F150" s="245" t="s">
        <v>392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84</v>
      </c>
    </row>
    <row r="151" s="13" customFormat="1">
      <c r="A151" s="13"/>
      <c r="B151" s="246"/>
      <c r="C151" s="247"/>
      <c r="D151" s="239" t="s">
        <v>241</v>
      </c>
      <c r="E151" s="248" t="s">
        <v>1</v>
      </c>
      <c r="F151" s="249" t="s">
        <v>393</v>
      </c>
      <c r="G151" s="247"/>
      <c r="H151" s="250">
        <v>1.0800000000000001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241</v>
      </c>
      <c r="AU151" s="256" t="s">
        <v>84</v>
      </c>
      <c r="AV151" s="13" t="s">
        <v>84</v>
      </c>
      <c r="AW151" s="13" t="s">
        <v>31</v>
      </c>
      <c r="AX151" s="13" t="s">
        <v>82</v>
      </c>
      <c r="AY151" s="256" t="s">
        <v>152</v>
      </c>
    </row>
    <row r="152" s="2" customFormat="1" ht="21.75" customHeight="1">
      <c r="A152" s="38"/>
      <c r="B152" s="39"/>
      <c r="C152" s="226" t="s">
        <v>244</v>
      </c>
      <c r="D152" s="226" t="s">
        <v>154</v>
      </c>
      <c r="E152" s="227" t="s">
        <v>394</v>
      </c>
      <c r="F152" s="228" t="s">
        <v>395</v>
      </c>
      <c r="G152" s="229" t="s">
        <v>157</v>
      </c>
      <c r="H152" s="230">
        <v>2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39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0.087999999999999995</v>
      </c>
      <c r="T152" s="236">
        <f>S152*H152</f>
        <v>0.17599999999999999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159</v>
      </c>
      <c r="AT152" s="237" t="s">
        <v>154</v>
      </c>
      <c r="AU152" s="237" t="s">
        <v>84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82</v>
      </c>
      <c r="BK152" s="238">
        <f>ROUND(I152*H152,2)</f>
        <v>0</v>
      </c>
      <c r="BL152" s="17" t="s">
        <v>159</v>
      </c>
      <c r="BM152" s="237" t="s">
        <v>396</v>
      </c>
    </row>
    <row r="153" s="2" customFormat="1">
      <c r="A153" s="38"/>
      <c r="B153" s="39"/>
      <c r="C153" s="40"/>
      <c r="D153" s="239" t="s">
        <v>161</v>
      </c>
      <c r="E153" s="40"/>
      <c r="F153" s="240" t="s">
        <v>397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161</v>
      </c>
      <c r="AU153" s="17" t="s">
        <v>84</v>
      </c>
    </row>
    <row r="154" s="2" customFormat="1">
      <c r="A154" s="38"/>
      <c r="B154" s="39"/>
      <c r="C154" s="40"/>
      <c r="D154" s="244" t="s">
        <v>163</v>
      </c>
      <c r="E154" s="40"/>
      <c r="F154" s="245" t="s">
        <v>398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84</v>
      </c>
    </row>
    <row r="155" s="15" customFormat="1">
      <c r="A155" s="15"/>
      <c r="B155" s="273"/>
      <c r="C155" s="274"/>
      <c r="D155" s="239" t="s">
        <v>241</v>
      </c>
      <c r="E155" s="275" t="s">
        <v>1</v>
      </c>
      <c r="F155" s="276" t="s">
        <v>399</v>
      </c>
      <c r="G155" s="274"/>
      <c r="H155" s="275" t="s">
        <v>1</v>
      </c>
      <c r="I155" s="277"/>
      <c r="J155" s="274"/>
      <c r="K155" s="274"/>
      <c r="L155" s="278"/>
      <c r="M155" s="279"/>
      <c r="N155" s="280"/>
      <c r="O155" s="280"/>
      <c r="P155" s="280"/>
      <c r="Q155" s="280"/>
      <c r="R155" s="280"/>
      <c r="S155" s="280"/>
      <c r="T155" s="28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2" t="s">
        <v>241</v>
      </c>
      <c r="AU155" s="282" t="s">
        <v>84</v>
      </c>
      <c r="AV155" s="15" t="s">
        <v>82</v>
      </c>
      <c r="AW155" s="15" t="s">
        <v>31</v>
      </c>
      <c r="AX155" s="15" t="s">
        <v>74</v>
      </c>
      <c r="AY155" s="282" t="s">
        <v>152</v>
      </c>
    </row>
    <row r="156" s="13" customFormat="1">
      <c r="A156" s="13"/>
      <c r="B156" s="246"/>
      <c r="C156" s="247"/>
      <c r="D156" s="239" t="s">
        <v>241</v>
      </c>
      <c r="E156" s="248" t="s">
        <v>1</v>
      </c>
      <c r="F156" s="249" t="s">
        <v>400</v>
      </c>
      <c r="G156" s="247"/>
      <c r="H156" s="250">
        <v>2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241</v>
      </c>
      <c r="AU156" s="256" t="s">
        <v>84</v>
      </c>
      <c r="AV156" s="13" t="s">
        <v>84</v>
      </c>
      <c r="AW156" s="13" t="s">
        <v>31</v>
      </c>
      <c r="AX156" s="13" t="s">
        <v>82</v>
      </c>
      <c r="AY156" s="256" t="s">
        <v>152</v>
      </c>
    </row>
    <row r="157" s="12" customFormat="1" ht="22.8" customHeight="1">
      <c r="A157" s="12"/>
      <c r="B157" s="210"/>
      <c r="C157" s="211"/>
      <c r="D157" s="212" t="s">
        <v>73</v>
      </c>
      <c r="E157" s="224" t="s">
        <v>401</v>
      </c>
      <c r="F157" s="224" t="s">
        <v>402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SUM(P158:P164)</f>
        <v>0</v>
      </c>
      <c r="Q157" s="218"/>
      <c r="R157" s="219">
        <f>SUM(R158:R164)</f>
        <v>0</v>
      </c>
      <c r="S157" s="218"/>
      <c r="T157" s="220">
        <f>SUM(T158:T164)</f>
        <v>8.8829999999999991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82</v>
      </c>
      <c r="AT157" s="222" t="s">
        <v>73</v>
      </c>
      <c r="AU157" s="222" t="s">
        <v>82</v>
      </c>
      <c r="AY157" s="221" t="s">
        <v>152</v>
      </c>
      <c r="BK157" s="223">
        <f>SUM(BK158:BK164)</f>
        <v>0</v>
      </c>
    </row>
    <row r="158" s="2" customFormat="1" ht="33" customHeight="1">
      <c r="A158" s="38"/>
      <c r="B158" s="39"/>
      <c r="C158" s="226" t="s">
        <v>250</v>
      </c>
      <c r="D158" s="226" t="s">
        <v>154</v>
      </c>
      <c r="E158" s="227" t="s">
        <v>403</v>
      </c>
      <c r="F158" s="228" t="s">
        <v>404</v>
      </c>
      <c r="G158" s="229" t="s">
        <v>173</v>
      </c>
      <c r="H158" s="230">
        <v>18.899999999999999</v>
      </c>
      <c r="I158" s="231"/>
      <c r="J158" s="232">
        <f>ROUND(I158*H158,2)</f>
        <v>0</v>
      </c>
      <c r="K158" s="228" t="s">
        <v>158</v>
      </c>
      <c r="L158" s="44"/>
      <c r="M158" s="233" t="s">
        <v>1</v>
      </c>
      <c r="N158" s="234" t="s">
        <v>39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0.46999999999999997</v>
      </c>
      <c r="T158" s="236">
        <f>S158*H158</f>
        <v>8.8829999999999991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159</v>
      </c>
      <c r="AT158" s="237" t="s">
        <v>154</v>
      </c>
      <c r="AU158" s="237" t="s">
        <v>84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82</v>
      </c>
      <c r="BK158" s="238">
        <f>ROUND(I158*H158,2)</f>
        <v>0</v>
      </c>
      <c r="BL158" s="17" t="s">
        <v>159</v>
      </c>
      <c r="BM158" s="237" t="s">
        <v>405</v>
      </c>
    </row>
    <row r="159" s="2" customFormat="1">
      <c r="A159" s="38"/>
      <c r="B159" s="39"/>
      <c r="C159" s="40"/>
      <c r="D159" s="239" t="s">
        <v>161</v>
      </c>
      <c r="E159" s="40"/>
      <c r="F159" s="240" t="s">
        <v>406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161</v>
      </c>
      <c r="AU159" s="17" t="s">
        <v>84</v>
      </c>
    </row>
    <row r="160" s="2" customFormat="1">
      <c r="A160" s="38"/>
      <c r="B160" s="39"/>
      <c r="C160" s="40"/>
      <c r="D160" s="244" t="s">
        <v>163</v>
      </c>
      <c r="E160" s="40"/>
      <c r="F160" s="245" t="s">
        <v>407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84</v>
      </c>
    </row>
    <row r="161" s="15" customFormat="1">
      <c r="A161" s="15"/>
      <c r="B161" s="273"/>
      <c r="C161" s="274"/>
      <c r="D161" s="239" t="s">
        <v>241</v>
      </c>
      <c r="E161" s="275" t="s">
        <v>1</v>
      </c>
      <c r="F161" s="276" t="s">
        <v>408</v>
      </c>
      <c r="G161" s="274"/>
      <c r="H161" s="275" t="s">
        <v>1</v>
      </c>
      <c r="I161" s="277"/>
      <c r="J161" s="274"/>
      <c r="K161" s="274"/>
      <c r="L161" s="278"/>
      <c r="M161" s="279"/>
      <c r="N161" s="280"/>
      <c r="O161" s="280"/>
      <c r="P161" s="280"/>
      <c r="Q161" s="280"/>
      <c r="R161" s="280"/>
      <c r="S161" s="280"/>
      <c r="T161" s="28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2" t="s">
        <v>241</v>
      </c>
      <c r="AU161" s="282" t="s">
        <v>84</v>
      </c>
      <c r="AV161" s="15" t="s">
        <v>82</v>
      </c>
      <c r="AW161" s="15" t="s">
        <v>31</v>
      </c>
      <c r="AX161" s="15" t="s">
        <v>74</v>
      </c>
      <c r="AY161" s="282" t="s">
        <v>152</v>
      </c>
    </row>
    <row r="162" s="13" customFormat="1">
      <c r="A162" s="13"/>
      <c r="B162" s="246"/>
      <c r="C162" s="247"/>
      <c r="D162" s="239" t="s">
        <v>241</v>
      </c>
      <c r="E162" s="248" t="s">
        <v>1</v>
      </c>
      <c r="F162" s="249" t="s">
        <v>409</v>
      </c>
      <c r="G162" s="247"/>
      <c r="H162" s="250">
        <v>18.899999999999999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241</v>
      </c>
      <c r="AU162" s="256" t="s">
        <v>84</v>
      </c>
      <c r="AV162" s="13" t="s">
        <v>84</v>
      </c>
      <c r="AW162" s="13" t="s">
        <v>31</v>
      </c>
      <c r="AX162" s="13" t="s">
        <v>74</v>
      </c>
      <c r="AY162" s="256" t="s">
        <v>152</v>
      </c>
    </row>
    <row r="163" s="15" customFormat="1">
      <c r="A163" s="15"/>
      <c r="B163" s="273"/>
      <c r="C163" s="274"/>
      <c r="D163" s="239" t="s">
        <v>241</v>
      </c>
      <c r="E163" s="275" t="s">
        <v>1</v>
      </c>
      <c r="F163" s="276" t="s">
        <v>410</v>
      </c>
      <c r="G163" s="274"/>
      <c r="H163" s="275" t="s">
        <v>1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241</v>
      </c>
      <c r="AU163" s="282" t="s">
        <v>84</v>
      </c>
      <c r="AV163" s="15" t="s">
        <v>82</v>
      </c>
      <c r="AW163" s="15" t="s">
        <v>31</v>
      </c>
      <c r="AX163" s="15" t="s">
        <v>74</v>
      </c>
      <c r="AY163" s="282" t="s">
        <v>152</v>
      </c>
    </row>
    <row r="164" s="14" customFormat="1">
      <c r="A164" s="14"/>
      <c r="B164" s="257"/>
      <c r="C164" s="258"/>
      <c r="D164" s="239" t="s">
        <v>241</v>
      </c>
      <c r="E164" s="259" t="s">
        <v>1</v>
      </c>
      <c r="F164" s="260" t="s">
        <v>243</v>
      </c>
      <c r="G164" s="258"/>
      <c r="H164" s="261">
        <v>18.899999999999999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241</v>
      </c>
      <c r="AU164" s="267" t="s">
        <v>84</v>
      </c>
      <c r="AV164" s="14" t="s">
        <v>159</v>
      </c>
      <c r="AW164" s="14" t="s">
        <v>31</v>
      </c>
      <c r="AX164" s="14" t="s">
        <v>82</v>
      </c>
      <c r="AY164" s="267" t="s">
        <v>152</v>
      </c>
    </row>
    <row r="165" s="12" customFormat="1" ht="22.8" customHeight="1">
      <c r="A165" s="12"/>
      <c r="B165" s="210"/>
      <c r="C165" s="211"/>
      <c r="D165" s="212" t="s">
        <v>73</v>
      </c>
      <c r="E165" s="224" t="s">
        <v>227</v>
      </c>
      <c r="F165" s="224" t="s">
        <v>228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SUM(P166:P187)</f>
        <v>0</v>
      </c>
      <c r="Q165" s="218"/>
      <c r="R165" s="219">
        <f>SUM(R166:R187)</f>
        <v>0</v>
      </c>
      <c r="S165" s="218"/>
      <c r="T165" s="220">
        <f>SUM(T166:T187)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82</v>
      </c>
      <c r="AT165" s="222" t="s">
        <v>73</v>
      </c>
      <c r="AU165" s="222" t="s">
        <v>82</v>
      </c>
      <c r="AY165" s="221" t="s">
        <v>152</v>
      </c>
      <c r="BK165" s="223">
        <f>SUM(BK166:BK187)</f>
        <v>0</v>
      </c>
    </row>
    <row r="166" s="2" customFormat="1" ht="16.5" customHeight="1">
      <c r="A166" s="38"/>
      <c r="B166" s="39"/>
      <c r="C166" s="226" t="s">
        <v>289</v>
      </c>
      <c r="D166" s="226" t="s">
        <v>154</v>
      </c>
      <c r="E166" s="227" t="s">
        <v>411</v>
      </c>
      <c r="F166" s="228" t="s">
        <v>412</v>
      </c>
      <c r="G166" s="229" t="s">
        <v>232</v>
      </c>
      <c r="H166" s="230">
        <v>11.199999999999999</v>
      </c>
      <c r="I166" s="231"/>
      <c r="J166" s="232">
        <f>ROUND(I166*H166,2)</f>
        <v>0</v>
      </c>
      <c r="K166" s="228" t="s">
        <v>158</v>
      </c>
      <c r="L166" s="44"/>
      <c r="M166" s="233" t="s">
        <v>1</v>
      </c>
      <c r="N166" s="234" t="s">
        <v>39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159</v>
      </c>
      <c r="AT166" s="237" t="s">
        <v>154</v>
      </c>
      <c r="AU166" s="237" t="s">
        <v>84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82</v>
      </c>
      <c r="BK166" s="238">
        <f>ROUND(I166*H166,2)</f>
        <v>0</v>
      </c>
      <c r="BL166" s="17" t="s">
        <v>159</v>
      </c>
      <c r="BM166" s="237" t="s">
        <v>413</v>
      </c>
    </row>
    <row r="167" s="2" customFormat="1">
      <c r="A167" s="38"/>
      <c r="B167" s="39"/>
      <c r="C167" s="40"/>
      <c r="D167" s="239" t="s">
        <v>161</v>
      </c>
      <c r="E167" s="40"/>
      <c r="F167" s="240" t="s">
        <v>414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84</v>
      </c>
    </row>
    <row r="168" s="2" customFormat="1">
      <c r="A168" s="38"/>
      <c r="B168" s="39"/>
      <c r="C168" s="40"/>
      <c r="D168" s="244" t="s">
        <v>163</v>
      </c>
      <c r="E168" s="40"/>
      <c r="F168" s="245" t="s">
        <v>415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163</v>
      </c>
      <c r="AU168" s="17" t="s">
        <v>84</v>
      </c>
    </row>
    <row r="169" s="2" customFormat="1" ht="24.15" customHeight="1">
      <c r="A169" s="38"/>
      <c r="B169" s="39"/>
      <c r="C169" s="226" t="s">
        <v>8</v>
      </c>
      <c r="D169" s="226" t="s">
        <v>154</v>
      </c>
      <c r="E169" s="227" t="s">
        <v>416</v>
      </c>
      <c r="F169" s="228" t="s">
        <v>417</v>
      </c>
      <c r="G169" s="229" t="s">
        <v>232</v>
      </c>
      <c r="H169" s="230">
        <v>11.199999999999999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39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159</v>
      </c>
      <c r="AT169" s="237" t="s">
        <v>154</v>
      </c>
      <c r="AU169" s="237" t="s">
        <v>84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82</v>
      </c>
      <c r="BK169" s="238">
        <f>ROUND(I169*H169,2)</f>
        <v>0</v>
      </c>
      <c r="BL169" s="17" t="s">
        <v>159</v>
      </c>
      <c r="BM169" s="237" t="s">
        <v>418</v>
      </c>
    </row>
    <row r="170" s="2" customFormat="1">
      <c r="A170" s="38"/>
      <c r="B170" s="39"/>
      <c r="C170" s="40"/>
      <c r="D170" s="239" t="s">
        <v>161</v>
      </c>
      <c r="E170" s="40"/>
      <c r="F170" s="240" t="s">
        <v>419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84</v>
      </c>
    </row>
    <row r="171" s="2" customFormat="1">
      <c r="A171" s="38"/>
      <c r="B171" s="39"/>
      <c r="C171" s="40"/>
      <c r="D171" s="244" t="s">
        <v>163</v>
      </c>
      <c r="E171" s="40"/>
      <c r="F171" s="245" t="s">
        <v>420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2" customFormat="1" ht="24.15" customHeight="1">
      <c r="A172" s="38"/>
      <c r="B172" s="39"/>
      <c r="C172" s="226" t="s">
        <v>261</v>
      </c>
      <c r="D172" s="226" t="s">
        <v>154</v>
      </c>
      <c r="E172" s="227" t="s">
        <v>421</v>
      </c>
      <c r="F172" s="228" t="s">
        <v>422</v>
      </c>
      <c r="G172" s="229" t="s">
        <v>232</v>
      </c>
      <c r="H172" s="230">
        <v>425.60000000000002</v>
      </c>
      <c r="I172" s="231"/>
      <c r="J172" s="232">
        <f>ROUND(I172*H172,2)</f>
        <v>0</v>
      </c>
      <c r="K172" s="228" t="s">
        <v>158</v>
      </c>
      <c r="L172" s="44"/>
      <c r="M172" s="233" t="s">
        <v>1</v>
      </c>
      <c r="N172" s="234" t="s">
        <v>39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159</v>
      </c>
      <c r="AT172" s="237" t="s">
        <v>154</v>
      </c>
      <c r="AU172" s="237" t="s">
        <v>84</v>
      </c>
      <c r="AY172" s="17" t="s">
        <v>152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82</v>
      </c>
      <c r="BK172" s="238">
        <f>ROUND(I172*H172,2)</f>
        <v>0</v>
      </c>
      <c r="BL172" s="17" t="s">
        <v>159</v>
      </c>
      <c r="BM172" s="237" t="s">
        <v>423</v>
      </c>
    </row>
    <row r="173" s="2" customFormat="1">
      <c r="A173" s="38"/>
      <c r="B173" s="39"/>
      <c r="C173" s="40"/>
      <c r="D173" s="239" t="s">
        <v>161</v>
      </c>
      <c r="E173" s="40"/>
      <c r="F173" s="240" t="s">
        <v>424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84</v>
      </c>
    </row>
    <row r="174" s="2" customFormat="1">
      <c r="A174" s="38"/>
      <c r="B174" s="39"/>
      <c r="C174" s="40"/>
      <c r="D174" s="244" t="s">
        <v>163</v>
      </c>
      <c r="E174" s="40"/>
      <c r="F174" s="245" t="s">
        <v>425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163</v>
      </c>
      <c r="AU174" s="17" t="s">
        <v>84</v>
      </c>
    </row>
    <row r="175" s="13" customFormat="1">
      <c r="A175" s="13"/>
      <c r="B175" s="246"/>
      <c r="C175" s="247"/>
      <c r="D175" s="239" t="s">
        <v>241</v>
      </c>
      <c r="E175" s="248" t="s">
        <v>1</v>
      </c>
      <c r="F175" s="249" t="s">
        <v>426</v>
      </c>
      <c r="G175" s="247"/>
      <c r="H175" s="250">
        <v>425.60000000000002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241</v>
      </c>
      <c r="AU175" s="256" t="s">
        <v>84</v>
      </c>
      <c r="AV175" s="13" t="s">
        <v>84</v>
      </c>
      <c r="AW175" s="13" t="s">
        <v>31</v>
      </c>
      <c r="AX175" s="13" t="s">
        <v>82</v>
      </c>
      <c r="AY175" s="256" t="s">
        <v>152</v>
      </c>
    </row>
    <row r="176" s="2" customFormat="1" ht="33" customHeight="1">
      <c r="A176" s="38"/>
      <c r="B176" s="39"/>
      <c r="C176" s="226" t="s">
        <v>279</v>
      </c>
      <c r="D176" s="226" t="s">
        <v>154</v>
      </c>
      <c r="E176" s="227" t="s">
        <v>427</v>
      </c>
      <c r="F176" s="228" t="s">
        <v>428</v>
      </c>
      <c r="G176" s="229" t="s">
        <v>232</v>
      </c>
      <c r="H176" s="230">
        <v>10.103999999999999</v>
      </c>
      <c r="I176" s="231"/>
      <c r="J176" s="232">
        <f>ROUND(I176*H176,2)</f>
        <v>0</v>
      </c>
      <c r="K176" s="228" t="s">
        <v>158</v>
      </c>
      <c r="L176" s="44"/>
      <c r="M176" s="233" t="s">
        <v>1</v>
      </c>
      <c r="N176" s="234" t="s">
        <v>39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159</v>
      </c>
      <c r="AT176" s="237" t="s">
        <v>154</v>
      </c>
      <c r="AU176" s="237" t="s">
        <v>84</v>
      </c>
      <c r="AY176" s="17" t="s">
        <v>152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82</v>
      </c>
      <c r="BK176" s="238">
        <f>ROUND(I176*H176,2)</f>
        <v>0</v>
      </c>
      <c r="BL176" s="17" t="s">
        <v>159</v>
      </c>
      <c r="BM176" s="237" t="s">
        <v>429</v>
      </c>
    </row>
    <row r="177" s="2" customFormat="1">
      <c r="A177" s="38"/>
      <c r="B177" s="39"/>
      <c r="C177" s="40"/>
      <c r="D177" s="239" t="s">
        <v>161</v>
      </c>
      <c r="E177" s="40"/>
      <c r="F177" s="240" t="s">
        <v>430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84</v>
      </c>
    </row>
    <row r="178" s="2" customFormat="1">
      <c r="A178" s="38"/>
      <c r="B178" s="39"/>
      <c r="C178" s="40"/>
      <c r="D178" s="244" t="s">
        <v>163</v>
      </c>
      <c r="E178" s="40"/>
      <c r="F178" s="245" t="s">
        <v>431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84</v>
      </c>
    </row>
    <row r="179" s="13" customFormat="1">
      <c r="A179" s="13"/>
      <c r="B179" s="246"/>
      <c r="C179" s="247"/>
      <c r="D179" s="239" t="s">
        <v>241</v>
      </c>
      <c r="E179" s="248" t="s">
        <v>1</v>
      </c>
      <c r="F179" s="249" t="s">
        <v>432</v>
      </c>
      <c r="G179" s="247"/>
      <c r="H179" s="250">
        <v>10.103999999999999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241</v>
      </c>
      <c r="AU179" s="256" t="s">
        <v>84</v>
      </c>
      <c r="AV179" s="13" t="s">
        <v>84</v>
      </c>
      <c r="AW179" s="13" t="s">
        <v>31</v>
      </c>
      <c r="AX179" s="13" t="s">
        <v>82</v>
      </c>
      <c r="AY179" s="256" t="s">
        <v>152</v>
      </c>
    </row>
    <row r="180" s="2" customFormat="1" ht="33" customHeight="1">
      <c r="A180" s="38"/>
      <c r="B180" s="39"/>
      <c r="C180" s="226" t="s">
        <v>273</v>
      </c>
      <c r="D180" s="226" t="s">
        <v>154</v>
      </c>
      <c r="E180" s="227" t="s">
        <v>433</v>
      </c>
      <c r="F180" s="228" t="s">
        <v>434</v>
      </c>
      <c r="G180" s="229" t="s">
        <v>232</v>
      </c>
      <c r="H180" s="230">
        <v>0.01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39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159</v>
      </c>
      <c r="AT180" s="237" t="s">
        <v>154</v>
      </c>
      <c r="AU180" s="237" t="s">
        <v>84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82</v>
      </c>
      <c r="BK180" s="238">
        <f>ROUND(I180*H180,2)</f>
        <v>0</v>
      </c>
      <c r="BL180" s="17" t="s">
        <v>159</v>
      </c>
      <c r="BM180" s="237" t="s">
        <v>435</v>
      </c>
    </row>
    <row r="181" s="2" customFormat="1">
      <c r="A181" s="38"/>
      <c r="B181" s="39"/>
      <c r="C181" s="40"/>
      <c r="D181" s="239" t="s">
        <v>161</v>
      </c>
      <c r="E181" s="40"/>
      <c r="F181" s="240" t="s">
        <v>436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161</v>
      </c>
      <c r="AU181" s="17" t="s">
        <v>84</v>
      </c>
    </row>
    <row r="182" s="2" customFormat="1">
      <c r="A182" s="38"/>
      <c r="B182" s="39"/>
      <c r="C182" s="40"/>
      <c r="D182" s="244" t="s">
        <v>163</v>
      </c>
      <c r="E182" s="40"/>
      <c r="F182" s="245" t="s">
        <v>437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84</v>
      </c>
    </row>
    <row r="183" s="13" customFormat="1">
      <c r="A183" s="13"/>
      <c r="B183" s="246"/>
      <c r="C183" s="247"/>
      <c r="D183" s="239" t="s">
        <v>241</v>
      </c>
      <c r="E183" s="248" t="s">
        <v>1</v>
      </c>
      <c r="F183" s="249" t="s">
        <v>6</v>
      </c>
      <c r="G183" s="247"/>
      <c r="H183" s="250">
        <v>0.01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241</v>
      </c>
      <c r="AU183" s="256" t="s">
        <v>84</v>
      </c>
      <c r="AV183" s="13" t="s">
        <v>84</v>
      </c>
      <c r="AW183" s="13" t="s">
        <v>31</v>
      </c>
      <c r="AX183" s="13" t="s">
        <v>82</v>
      </c>
      <c r="AY183" s="256" t="s">
        <v>152</v>
      </c>
    </row>
    <row r="184" s="2" customFormat="1" ht="33" customHeight="1">
      <c r="A184" s="38"/>
      <c r="B184" s="39"/>
      <c r="C184" s="226" t="s">
        <v>7</v>
      </c>
      <c r="D184" s="226" t="s">
        <v>154</v>
      </c>
      <c r="E184" s="227" t="s">
        <v>256</v>
      </c>
      <c r="F184" s="228" t="s">
        <v>257</v>
      </c>
      <c r="G184" s="229" t="s">
        <v>232</v>
      </c>
      <c r="H184" s="230">
        <v>0.75700000000000001</v>
      </c>
      <c r="I184" s="231"/>
      <c r="J184" s="232">
        <f>ROUND(I184*H184,2)</f>
        <v>0</v>
      </c>
      <c r="K184" s="228" t="s">
        <v>158</v>
      </c>
      <c r="L184" s="44"/>
      <c r="M184" s="233" t="s">
        <v>1</v>
      </c>
      <c r="N184" s="234" t="s">
        <v>39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159</v>
      </c>
      <c r="AT184" s="237" t="s">
        <v>154</v>
      </c>
      <c r="AU184" s="237" t="s">
        <v>84</v>
      </c>
      <c r="AY184" s="17" t="s">
        <v>152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82</v>
      </c>
      <c r="BK184" s="238">
        <f>ROUND(I184*H184,2)</f>
        <v>0</v>
      </c>
      <c r="BL184" s="17" t="s">
        <v>159</v>
      </c>
      <c r="BM184" s="237" t="s">
        <v>438</v>
      </c>
    </row>
    <row r="185" s="2" customFormat="1">
      <c r="A185" s="38"/>
      <c r="B185" s="39"/>
      <c r="C185" s="40"/>
      <c r="D185" s="239" t="s">
        <v>161</v>
      </c>
      <c r="E185" s="40"/>
      <c r="F185" s="240" t="s">
        <v>259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161</v>
      </c>
      <c r="AU185" s="17" t="s">
        <v>84</v>
      </c>
    </row>
    <row r="186" s="2" customFormat="1">
      <c r="A186" s="38"/>
      <c r="B186" s="39"/>
      <c r="C186" s="40"/>
      <c r="D186" s="244" t="s">
        <v>163</v>
      </c>
      <c r="E186" s="40"/>
      <c r="F186" s="245" t="s">
        <v>260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163</v>
      </c>
      <c r="AU186" s="17" t="s">
        <v>84</v>
      </c>
    </row>
    <row r="187" s="13" customFormat="1">
      <c r="A187" s="13"/>
      <c r="B187" s="246"/>
      <c r="C187" s="247"/>
      <c r="D187" s="239" t="s">
        <v>241</v>
      </c>
      <c r="E187" s="248" t="s">
        <v>1</v>
      </c>
      <c r="F187" s="249" t="s">
        <v>439</v>
      </c>
      <c r="G187" s="247"/>
      <c r="H187" s="250">
        <v>0.75700000000000001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241</v>
      </c>
      <c r="AU187" s="256" t="s">
        <v>84</v>
      </c>
      <c r="AV187" s="13" t="s">
        <v>84</v>
      </c>
      <c r="AW187" s="13" t="s">
        <v>31</v>
      </c>
      <c r="AX187" s="13" t="s">
        <v>82</v>
      </c>
      <c r="AY187" s="256" t="s">
        <v>152</v>
      </c>
    </row>
    <row r="188" s="12" customFormat="1" ht="25.92" customHeight="1">
      <c r="A188" s="12"/>
      <c r="B188" s="210"/>
      <c r="C188" s="211"/>
      <c r="D188" s="212" t="s">
        <v>73</v>
      </c>
      <c r="E188" s="213" t="s">
        <v>285</v>
      </c>
      <c r="F188" s="213" t="s">
        <v>286</v>
      </c>
      <c r="G188" s="211"/>
      <c r="H188" s="211"/>
      <c r="I188" s="214"/>
      <c r="J188" s="215">
        <f>BK188</f>
        <v>0</v>
      </c>
      <c r="K188" s="211"/>
      <c r="L188" s="216"/>
      <c r="M188" s="217"/>
      <c r="N188" s="218"/>
      <c r="O188" s="218"/>
      <c r="P188" s="219">
        <f>P189+P200+P219+P233+P238</f>
        <v>0</v>
      </c>
      <c r="Q188" s="218"/>
      <c r="R188" s="219">
        <f>R189+R200+R219+R233+R238</f>
        <v>0</v>
      </c>
      <c r="S188" s="218"/>
      <c r="T188" s="220">
        <f>T189+T200+T219+T233+T238</f>
        <v>0.78267500000000001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84</v>
      </c>
      <c r="AT188" s="222" t="s">
        <v>73</v>
      </c>
      <c r="AU188" s="222" t="s">
        <v>74</v>
      </c>
      <c r="AY188" s="221" t="s">
        <v>152</v>
      </c>
      <c r="BK188" s="223">
        <f>BK189+BK200+BK219+BK233+BK238</f>
        <v>0</v>
      </c>
    </row>
    <row r="189" s="12" customFormat="1" ht="22.8" customHeight="1">
      <c r="A189" s="12"/>
      <c r="B189" s="210"/>
      <c r="C189" s="211"/>
      <c r="D189" s="212" t="s">
        <v>73</v>
      </c>
      <c r="E189" s="224" t="s">
        <v>440</v>
      </c>
      <c r="F189" s="224" t="s">
        <v>441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SUM(P190:P199)</f>
        <v>0</v>
      </c>
      <c r="Q189" s="218"/>
      <c r="R189" s="219">
        <f>SUM(R190:R199)</f>
        <v>0</v>
      </c>
      <c r="S189" s="218"/>
      <c r="T189" s="220">
        <f>SUM(T190:T199)</f>
        <v>0.11800000000000001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84</v>
      </c>
      <c r="AT189" s="222" t="s">
        <v>73</v>
      </c>
      <c r="AU189" s="222" t="s">
        <v>82</v>
      </c>
      <c r="AY189" s="221" t="s">
        <v>152</v>
      </c>
      <c r="BK189" s="223">
        <f>SUM(BK190:BK199)</f>
        <v>0</v>
      </c>
    </row>
    <row r="190" s="2" customFormat="1" ht="24.15" customHeight="1">
      <c r="A190" s="38"/>
      <c r="B190" s="39"/>
      <c r="C190" s="226" t="s">
        <v>215</v>
      </c>
      <c r="D190" s="226" t="s">
        <v>154</v>
      </c>
      <c r="E190" s="227" t="s">
        <v>442</v>
      </c>
      <c r="F190" s="228" t="s">
        <v>443</v>
      </c>
      <c r="G190" s="229" t="s">
        <v>199</v>
      </c>
      <c r="H190" s="230">
        <v>1</v>
      </c>
      <c r="I190" s="231"/>
      <c r="J190" s="232">
        <f>ROUND(I190*H190,2)</f>
        <v>0</v>
      </c>
      <c r="K190" s="228" t="s">
        <v>158</v>
      </c>
      <c r="L190" s="44"/>
      <c r="M190" s="233" t="s">
        <v>1</v>
      </c>
      <c r="N190" s="234" t="s">
        <v>39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0.017999999999999999</v>
      </c>
      <c r="T190" s="236">
        <f>S190*H190</f>
        <v>0.017999999999999999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261</v>
      </c>
      <c r="AT190" s="237" t="s">
        <v>154</v>
      </c>
      <c r="AU190" s="237" t="s">
        <v>84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82</v>
      </c>
      <c r="BK190" s="238">
        <f>ROUND(I190*H190,2)</f>
        <v>0</v>
      </c>
      <c r="BL190" s="17" t="s">
        <v>261</v>
      </c>
      <c r="BM190" s="237" t="s">
        <v>444</v>
      </c>
    </row>
    <row r="191" s="2" customFormat="1">
      <c r="A191" s="38"/>
      <c r="B191" s="39"/>
      <c r="C191" s="40"/>
      <c r="D191" s="239" t="s">
        <v>161</v>
      </c>
      <c r="E191" s="40"/>
      <c r="F191" s="240" t="s">
        <v>445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84</v>
      </c>
    </row>
    <row r="192" s="2" customFormat="1">
      <c r="A192" s="38"/>
      <c r="B192" s="39"/>
      <c r="C192" s="40"/>
      <c r="D192" s="244" t="s">
        <v>163</v>
      </c>
      <c r="E192" s="40"/>
      <c r="F192" s="245" t="s">
        <v>446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84</v>
      </c>
    </row>
    <row r="193" s="15" customFormat="1">
      <c r="A193" s="15"/>
      <c r="B193" s="273"/>
      <c r="C193" s="274"/>
      <c r="D193" s="239" t="s">
        <v>241</v>
      </c>
      <c r="E193" s="275" t="s">
        <v>1</v>
      </c>
      <c r="F193" s="276" t="s">
        <v>447</v>
      </c>
      <c r="G193" s="274"/>
      <c r="H193" s="275" t="s">
        <v>1</v>
      </c>
      <c r="I193" s="277"/>
      <c r="J193" s="274"/>
      <c r="K193" s="274"/>
      <c r="L193" s="278"/>
      <c r="M193" s="279"/>
      <c r="N193" s="280"/>
      <c r="O193" s="280"/>
      <c r="P193" s="280"/>
      <c r="Q193" s="280"/>
      <c r="R193" s="280"/>
      <c r="S193" s="280"/>
      <c r="T193" s="28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2" t="s">
        <v>241</v>
      </c>
      <c r="AU193" s="282" t="s">
        <v>84</v>
      </c>
      <c r="AV193" s="15" t="s">
        <v>82</v>
      </c>
      <c r="AW193" s="15" t="s">
        <v>31</v>
      </c>
      <c r="AX193" s="15" t="s">
        <v>74</v>
      </c>
      <c r="AY193" s="282" t="s">
        <v>152</v>
      </c>
    </row>
    <row r="194" s="13" customFormat="1">
      <c r="A194" s="13"/>
      <c r="B194" s="246"/>
      <c r="C194" s="247"/>
      <c r="D194" s="239" t="s">
        <v>241</v>
      </c>
      <c r="E194" s="248" t="s">
        <v>1</v>
      </c>
      <c r="F194" s="249" t="s">
        <v>82</v>
      </c>
      <c r="G194" s="247"/>
      <c r="H194" s="250">
        <v>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241</v>
      </c>
      <c r="AU194" s="256" t="s">
        <v>84</v>
      </c>
      <c r="AV194" s="13" t="s">
        <v>84</v>
      </c>
      <c r="AW194" s="13" t="s">
        <v>31</v>
      </c>
      <c r="AX194" s="13" t="s">
        <v>82</v>
      </c>
      <c r="AY194" s="256" t="s">
        <v>152</v>
      </c>
    </row>
    <row r="195" s="2" customFormat="1" ht="24.15" customHeight="1">
      <c r="A195" s="38"/>
      <c r="B195" s="39"/>
      <c r="C195" s="226" t="s">
        <v>229</v>
      </c>
      <c r="D195" s="226" t="s">
        <v>154</v>
      </c>
      <c r="E195" s="227" t="s">
        <v>448</v>
      </c>
      <c r="F195" s="228" t="s">
        <v>449</v>
      </c>
      <c r="G195" s="229" t="s">
        <v>199</v>
      </c>
      <c r="H195" s="230">
        <v>1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39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0.10000000000000001</v>
      </c>
      <c r="T195" s="236">
        <f>S195*H195</f>
        <v>0.10000000000000001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261</v>
      </c>
      <c r="AT195" s="237" t="s">
        <v>154</v>
      </c>
      <c r="AU195" s="237" t="s">
        <v>84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82</v>
      </c>
      <c r="BK195" s="238">
        <f>ROUND(I195*H195,2)</f>
        <v>0</v>
      </c>
      <c r="BL195" s="17" t="s">
        <v>261</v>
      </c>
      <c r="BM195" s="237" t="s">
        <v>450</v>
      </c>
    </row>
    <row r="196" s="2" customFormat="1">
      <c r="A196" s="38"/>
      <c r="B196" s="39"/>
      <c r="C196" s="40"/>
      <c r="D196" s="239" t="s">
        <v>161</v>
      </c>
      <c r="E196" s="40"/>
      <c r="F196" s="240" t="s">
        <v>451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84</v>
      </c>
    </row>
    <row r="197" s="2" customFormat="1">
      <c r="A197" s="38"/>
      <c r="B197" s="39"/>
      <c r="C197" s="40"/>
      <c r="D197" s="244" t="s">
        <v>163</v>
      </c>
      <c r="E197" s="40"/>
      <c r="F197" s="245" t="s">
        <v>452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84</v>
      </c>
    </row>
    <row r="198" s="15" customFormat="1">
      <c r="A198" s="15"/>
      <c r="B198" s="273"/>
      <c r="C198" s="274"/>
      <c r="D198" s="239" t="s">
        <v>241</v>
      </c>
      <c r="E198" s="275" t="s">
        <v>1</v>
      </c>
      <c r="F198" s="276" t="s">
        <v>453</v>
      </c>
      <c r="G198" s="274"/>
      <c r="H198" s="275" t="s">
        <v>1</v>
      </c>
      <c r="I198" s="277"/>
      <c r="J198" s="274"/>
      <c r="K198" s="274"/>
      <c r="L198" s="278"/>
      <c r="M198" s="279"/>
      <c r="N198" s="280"/>
      <c r="O198" s="280"/>
      <c r="P198" s="280"/>
      <c r="Q198" s="280"/>
      <c r="R198" s="280"/>
      <c r="S198" s="280"/>
      <c r="T198" s="28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2" t="s">
        <v>241</v>
      </c>
      <c r="AU198" s="282" t="s">
        <v>84</v>
      </c>
      <c r="AV198" s="15" t="s">
        <v>82</v>
      </c>
      <c r="AW198" s="15" t="s">
        <v>31</v>
      </c>
      <c r="AX198" s="15" t="s">
        <v>74</v>
      </c>
      <c r="AY198" s="282" t="s">
        <v>152</v>
      </c>
    </row>
    <row r="199" s="13" customFormat="1">
      <c r="A199" s="13"/>
      <c r="B199" s="246"/>
      <c r="C199" s="247"/>
      <c r="D199" s="239" t="s">
        <v>241</v>
      </c>
      <c r="E199" s="248" t="s">
        <v>1</v>
      </c>
      <c r="F199" s="249" t="s">
        <v>82</v>
      </c>
      <c r="G199" s="247"/>
      <c r="H199" s="250">
        <v>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241</v>
      </c>
      <c r="AU199" s="256" t="s">
        <v>84</v>
      </c>
      <c r="AV199" s="13" t="s">
        <v>84</v>
      </c>
      <c r="AW199" s="13" t="s">
        <v>31</v>
      </c>
      <c r="AX199" s="13" t="s">
        <v>82</v>
      </c>
      <c r="AY199" s="256" t="s">
        <v>152</v>
      </c>
    </row>
    <row r="200" s="12" customFormat="1" ht="22.8" customHeight="1">
      <c r="A200" s="12"/>
      <c r="B200" s="210"/>
      <c r="C200" s="211"/>
      <c r="D200" s="212" t="s">
        <v>73</v>
      </c>
      <c r="E200" s="224" t="s">
        <v>295</v>
      </c>
      <c r="F200" s="224" t="s">
        <v>296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SUM(P201:P218)</f>
        <v>0</v>
      </c>
      <c r="Q200" s="218"/>
      <c r="R200" s="219">
        <f>SUM(R201:R218)</f>
        <v>0</v>
      </c>
      <c r="S200" s="218"/>
      <c r="T200" s="220">
        <f>SUM(T201:T218)</f>
        <v>0.51400000000000001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84</v>
      </c>
      <c r="AT200" s="222" t="s">
        <v>73</v>
      </c>
      <c r="AU200" s="222" t="s">
        <v>82</v>
      </c>
      <c r="AY200" s="221" t="s">
        <v>152</v>
      </c>
      <c r="BK200" s="223">
        <f>SUM(BK201:BK218)</f>
        <v>0</v>
      </c>
    </row>
    <row r="201" s="2" customFormat="1" ht="24.15" customHeight="1">
      <c r="A201" s="38"/>
      <c r="B201" s="39"/>
      <c r="C201" s="226" t="s">
        <v>182</v>
      </c>
      <c r="D201" s="226" t="s">
        <v>154</v>
      </c>
      <c r="E201" s="227" t="s">
        <v>454</v>
      </c>
      <c r="F201" s="228" t="s">
        <v>455</v>
      </c>
      <c r="G201" s="229" t="s">
        <v>206</v>
      </c>
      <c r="H201" s="230">
        <v>26.5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39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0.0080000000000000002</v>
      </c>
      <c r="T201" s="236">
        <f>S201*H201</f>
        <v>0.21199999999999999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261</v>
      </c>
      <c r="AT201" s="237" t="s">
        <v>154</v>
      </c>
      <c r="AU201" s="237" t="s">
        <v>84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82</v>
      </c>
      <c r="BK201" s="238">
        <f>ROUND(I201*H201,2)</f>
        <v>0</v>
      </c>
      <c r="BL201" s="17" t="s">
        <v>261</v>
      </c>
      <c r="BM201" s="237" t="s">
        <v>456</v>
      </c>
    </row>
    <row r="202" s="2" customFormat="1">
      <c r="A202" s="38"/>
      <c r="B202" s="39"/>
      <c r="C202" s="40"/>
      <c r="D202" s="239" t="s">
        <v>161</v>
      </c>
      <c r="E202" s="40"/>
      <c r="F202" s="240" t="s">
        <v>457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84</v>
      </c>
    </row>
    <row r="203" s="2" customFormat="1">
      <c r="A203" s="38"/>
      <c r="B203" s="39"/>
      <c r="C203" s="40"/>
      <c r="D203" s="244" t="s">
        <v>163</v>
      </c>
      <c r="E203" s="40"/>
      <c r="F203" s="245" t="s">
        <v>458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84</v>
      </c>
    </row>
    <row r="204" s="15" customFormat="1">
      <c r="A204" s="15"/>
      <c r="B204" s="273"/>
      <c r="C204" s="274"/>
      <c r="D204" s="239" t="s">
        <v>241</v>
      </c>
      <c r="E204" s="275" t="s">
        <v>1</v>
      </c>
      <c r="F204" s="276" t="s">
        <v>459</v>
      </c>
      <c r="G204" s="274"/>
      <c r="H204" s="275" t="s">
        <v>1</v>
      </c>
      <c r="I204" s="277"/>
      <c r="J204" s="274"/>
      <c r="K204" s="274"/>
      <c r="L204" s="278"/>
      <c r="M204" s="279"/>
      <c r="N204" s="280"/>
      <c r="O204" s="280"/>
      <c r="P204" s="280"/>
      <c r="Q204" s="280"/>
      <c r="R204" s="280"/>
      <c r="S204" s="280"/>
      <c r="T204" s="28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2" t="s">
        <v>241</v>
      </c>
      <c r="AU204" s="282" t="s">
        <v>84</v>
      </c>
      <c r="AV204" s="15" t="s">
        <v>82</v>
      </c>
      <c r="AW204" s="15" t="s">
        <v>31</v>
      </c>
      <c r="AX204" s="15" t="s">
        <v>74</v>
      </c>
      <c r="AY204" s="282" t="s">
        <v>152</v>
      </c>
    </row>
    <row r="205" s="13" customFormat="1">
      <c r="A205" s="13"/>
      <c r="B205" s="246"/>
      <c r="C205" s="247"/>
      <c r="D205" s="239" t="s">
        <v>241</v>
      </c>
      <c r="E205" s="248" t="s">
        <v>1</v>
      </c>
      <c r="F205" s="249" t="s">
        <v>460</v>
      </c>
      <c r="G205" s="247"/>
      <c r="H205" s="250">
        <v>10.5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241</v>
      </c>
      <c r="AU205" s="256" t="s">
        <v>84</v>
      </c>
      <c r="AV205" s="13" t="s">
        <v>84</v>
      </c>
      <c r="AW205" s="13" t="s">
        <v>31</v>
      </c>
      <c r="AX205" s="13" t="s">
        <v>74</v>
      </c>
      <c r="AY205" s="256" t="s">
        <v>152</v>
      </c>
    </row>
    <row r="206" s="15" customFormat="1">
      <c r="A206" s="15"/>
      <c r="B206" s="273"/>
      <c r="C206" s="274"/>
      <c r="D206" s="239" t="s">
        <v>241</v>
      </c>
      <c r="E206" s="275" t="s">
        <v>1</v>
      </c>
      <c r="F206" s="276" t="s">
        <v>461</v>
      </c>
      <c r="G206" s="274"/>
      <c r="H206" s="275" t="s">
        <v>1</v>
      </c>
      <c r="I206" s="277"/>
      <c r="J206" s="274"/>
      <c r="K206" s="274"/>
      <c r="L206" s="278"/>
      <c r="M206" s="279"/>
      <c r="N206" s="280"/>
      <c r="O206" s="280"/>
      <c r="P206" s="280"/>
      <c r="Q206" s="280"/>
      <c r="R206" s="280"/>
      <c r="S206" s="280"/>
      <c r="T206" s="28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2" t="s">
        <v>241</v>
      </c>
      <c r="AU206" s="282" t="s">
        <v>84</v>
      </c>
      <c r="AV206" s="15" t="s">
        <v>82</v>
      </c>
      <c r="AW206" s="15" t="s">
        <v>31</v>
      </c>
      <c r="AX206" s="15" t="s">
        <v>74</v>
      </c>
      <c r="AY206" s="282" t="s">
        <v>152</v>
      </c>
    </row>
    <row r="207" s="13" customFormat="1">
      <c r="A207" s="13"/>
      <c r="B207" s="246"/>
      <c r="C207" s="247"/>
      <c r="D207" s="239" t="s">
        <v>241</v>
      </c>
      <c r="E207" s="248" t="s">
        <v>1</v>
      </c>
      <c r="F207" s="249" t="s">
        <v>462</v>
      </c>
      <c r="G207" s="247"/>
      <c r="H207" s="250">
        <v>16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241</v>
      </c>
      <c r="AU207" s="256" t="s">
        <v>84</v>
      </c>
      <c r="AV207" s="13" t="s">
        <v>84</v>
      </c>
      <c r="AW207" s="13" t="s">
        <v>31</v>
      </c>
      <c r="AX207" s="13" t="s">
        <v>74</v>
      </c>
      <c r="AY207" s="256" t="s">
        <v>152</v>
      </c>
    </row>
    <row r="208" s="14" customFormat="1">
      <c r="A208" s="14"/>
      <c r="B208" s="257"/>
      <c r="C208" s="258"/>
      <c r="D208" s="239" t="s">
        <v>241</v>
      </c>
      <c r="E208" s="259" t="s">
        <v>1</v>
      </c>
      <c r="F208" s="260" t="s">
        <v>243</v>
      </c>
      <c r="G208" s="258"/>
      <c r="H208" s="261">
        <v>26.5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241</v>
      </c>
      <c r="AU208" s="267" t="s">
        <v>84</v>
      </c>
      <c r="AV208" s="14" t="s">
        <v>159</v>
      </c>
      <c r="AW208" s="14" t="s">
        <v>31</v>
      </c>
      <c r="AX208" s="14" t="s">
        <v>82</v>
      </c>
      <c r="AY208" s="267" t="s">
        <v>152</v>
      </c>
    </row>
    <row r="209" s="2" customFormat="1" ht="16.5" customHeight="1">
      <c r="A209" s="38"/>
      <c r="B209" s="39"/>
      <c r="C209" s="226" t="s">
        <v>190</v>
      </c>
      <c r="D209" s="226" t="s">
        <v>154</v>
      </c>
      <c r="E209" s="227" t="s">
        <v>304</v>
      </c>
      <c r="F209" s="228" t="s">
        <v>305</v>
      </c>
      <c r="G209" s="229" t="s">
        <v>157</v>
      </c>
      <c r="H209" s="230">
        <v>10</v>
      </c>
      <c r="I209" s="231"/>
      <c r="J209" s="232">
        <f>ROUND(I209*H209,2)</f>
        <v>0</v>
      </c>
      <c r="K209" s="228" t="s">
        <v>158</v>
      </c>
      <c r="L209" s="44"/>
      <c r="M209" s="233" t="s">
        <v>1</v>
      </c>
      <c r="N209" s="234" t="s">
        <v>39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0.014999999999999999</v>
      </c>
      <c r="T209" s="236">
        <f>S209*H209</f>
        <v>0.14999999999999999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261</v>
      </c>
      <c r="AT209" s="237" t="s">
        <v>154</v>
      </c>
      <c r="AU209" s="237" t="s">
        <v>84</v>
      </c>
      <c r="AY209" s="17" t="s">
        <v>152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82</v>
      </c>
      <c r="BK209" s="238">
        <f>ROUND(I209*H209,2)</f>
        <v>0</v>
      </c>
      <c r="BL209" s="17" t="s">
        <v>261</v>
      </c>
      <c r="BM209" s="237" t="s">
        <v>463</v>
      </c>
    </row>
    <row r="210" s="2" customFormat="1">
      <c r="A210" s="38"/>
      <c r="B210" s="39"/>
      <c r="C210" s="40"/>
      <c r="D210" s="239" t="s">
        <v>161</v>
      </c>
      <c r="E210" s="40"/>
      <c r="F210" s="240" t="s">
        <v>307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161</v>
      </c>
      <c r="AU210" s="17" t="s">
        <v>84</v>
      </c>
    </row>
    <row r="211" s="2" customFormat="1">
      <c r="A211" s="38"/>
      <c r="B211" s="39"/>
      <c r="C211" s="40"/>
      <c r="D211" s="244" t="s">
        <v>163</v>
      </c>
      <c r="E211" s="40"/>
      <c r="F211" s="245" t="s">
        <v>308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163</v>
      </c>
      <c r="AU211" s="17" t="s">
        <v>84</v>
      </c>
    </row>
    <row r="212" s="15" customFormat="1">
      <c r="A212" s="15"/>
      <c r="B212" s="273"/>
      <c r="C212" s="274"/>
      <c r="D212" s="239" t="s">
        <v>241</v>
      </c>
      <c r="E212" s="275" t="s">
        <v>1</v>
      </c>
      <c r="F212" s="276" t="s">
        <v>464</v>
      </c>
      <c r="G212" s="274"/>
      <c r="H212" s="275" t="s">
        <v>1</v>
      </c>
      <c r="I212" s="277"/>
      <c r="J212" s="274"/>
      <c r="K212" s="274"/>
      <c r="L212" s="278"/>
      <c r="M212" s="279"/>
      <c r="N212" s="280"/>
      <c r="O212" s="280"/>
      <c r="P212" s="280"/>
      <c r="Q212" s="280"/>
      <c r="R212" s="280"/>
      <c r="S212" s="280"/>
      <c r="T212" s="28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2" t="s">
        <v>241</v>
      </c>
      <c r="AU212" s="282" t="s">
        <v>84</v>
      </c>
      <c r="AV212" s="15" t="s">
        <v>82</v>
      </c>
      <c r="AW212" s="15" t="s">
        <v>31</v>
      </c>
      <c r="AX212" s="15" t="s">
        <v>74</v>
      </c>
      <c r="AY212" s="282" t="s">
        <v>152</v>
      </c>
    </row>
    <row r="213" s="13" customFormat="1">
      <c r="A213" s="13"/>
      <c r="B213" s="246"/>
      <c r="C213" s="247"/>
      <c r="D213" s="239" t="s">
        <v>241</v>
      </c>
      <c r="E213" s="248" t="s">
        <v>1</v>
      </c>
      <c r="F213" s="249" t="s">
        <v>465</v>
      </c>
      <c r="G213" s="247"/>
      <c r="H213" s="250">
        <v>10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241</v>
      </c>
      <c r="AU213" s="256" t="s">
        <v>84</v>
      </c>
      <c r="AV213" s="13" t="s">
        <v>84</v>
      </c>
      <c r="AW213" s="13" t="s">
        <v>31</v>
      </c>
      <c r="AX213" s="13" t="s">
        <v>82</v>
      </c>
      <c r="AY213" s="256" t="s">
        <v>152</v>
      </c>
    </row>
    <row r="214" s="2" customFormat="1" ht="24.15" customHeight="1">
      <c r="A214" s="38"/>
      <c r="B214" s="39"/>
      <c r="C214" s="226" t="s">
        <v>221</v>
      </c>
      <c r="D214" s="226" t="s">
        <v>154</v>
      </c>
      <c r="E214" s="227" t="s">
        <v>466</v>
      </c>
      <c r="F214" s="228" t="s">
        <v>467</v>
      </c>
      <c r="G214" s="229" t="s">
        <v>157</v>
      </c>
      <c r="H214" s="230">
        <v>3.7999999999999998</v>
      </c>
      <c r="I214" s="231"/>
      <c r="J214" s="232">
        <f>ROUND(I214*H214,2)</f>
        <v>0</v>
      </c>
      <c r="K214" s="228" t="s">
        <v>158</v>
      </c>
      <c r="L214" s="44"/>
      <c r="M214" s="233" t="s">
        <v>1</v>
      </c>
      <c r="N214" s="234" t="s">
        <v>39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0.040000000000000001</v>
      </c>
      <c r="T214" s="236">
        <f>S214*H214</f>
        <v>0.152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261</v>
      </c>
      <c r="AT214" s="237" t="s">
        <v>154</v>
      </c>
      <c r="AU214" s="237" t="s">
        <v>84</v>
      </c>
      <c r="AY214" s="17" t="s">
        <v>152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82</v>
      </c>
      <c r="BK214" s="238">
        <f>ROUND(I214*H214,2)</f>
        <v>0</v>
      </c>
      <c r="BL214" s="17" t="s">
        <v>261</v>
      </c>
      <c r="BM214" s="237" t="s">
        <v>468</v>
      </c>
    </row>
    <row r="215" s="2" customFormat="1">
      <c r="A215" s="38"/>
      <c r="B215" s="39"/>
      <c r="C215" s="40"/>
      <c r="D215" s="239" t="s">
        <v>161</v>
      </c>
      <c r="E215" s="40"/>
      <c r="F215" s="240" t="s">
        <v>469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161</v>
      </c>
      <c r="AU215" s="17" t="s">
        <v>84</v>
      </c>
    </row>
    <row r="216" s="2" customFormat="1">
      <c r="A216" s="38"/>
      <c r="B216" s="39"/>
      <c r="C216" s="40"/>
      <c r="D216" s="244" t="s">
        <v>163</v>
      </c>
      <c r="E216" s="40"/>
      <c r="F216" s="245" t="s">
        <v>470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84</v>
      </c>
    </row>
    <row r="217" s="15" customFormat="1">
      <c r="A217" s="15"/>
      <c r="B217" s="273"/>
      <c r="C217" s="274"/>
      <c r="D217" s="239" t="s">
        <v>241</v>
      </c>
      <c r="E217" s="275" t="s">
        <v>1</v>
      </c>
      <c r="F217" s="276" t="s">
        <v>471</v>
      </c>
      <c r="G217" s="274"/>
      <c r="H217" s="275" t="s">
        <v>1</v>
      </c>
      <c r="I217" s="277"/>
      <c r="J217" s="274"/>
      <c r="K217" s="274"/>
      <c r="L217" s="278"/>
      <c r="M217" s="279"/>
      <c r="N217" s="280"/>
      <c r="O217" s="280"/>
      <c r="P217" s="280"/>
      <c r="Q217" s="280"/>
      <c r="R217" s="280"/>
      <c r="S217" s="280"/>
      <c r="T217" s="28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2" t="s">
        <v>241</v>
      </c>
      <c r="AU217" s="282" t="s">
        <v>84</v>
      </c>
      <c r="AV217" s="15" t="s">
        <v>82</v>
      </c>
      <c r="AW217" s="15" t="s">
        <v>31</v>
      </c>
      <c r="AX217" s="15" t="s">
        <v>74</v>
      </c>
      <c r="AY217" s="282" t="s">
        <v>152</v>
      </c>
    </row>
    <row r="218" s="13" customFormat="1">
      <c r="A218" s="13"/>
      <c r="B218" s="246"/>
      <c r="C218" s="247"/>
      <c r="D218" s="239" t="s">
        <v>241</v>
      </c>
      <c r="E218" s="248" t="s">
        <v>1</v>
      </c>
      <c r="F218" s="249" t="s">
        <v>472</v>
      </c>
      <c r="G218" s="247"/>
      <c r="H218" s="250">
        <v>3.7999999999999998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241</v>
      </c>
      <c r="AU218" s="256" t="s">
        <v>84</v>
      </c>
      <c r="AV218" s="13" t="s">
        <v>84</v>
      </c>
      <c r="AW218" s="13" t="s">
        <v>31</v>
      </c>
      <c r="AX218" s="13" t="s">
        <v>82</v>
      </c>
      <c r="AY218" s="256" t="s">
        <v>152</v>
      </c>
    </row>
    <row r="219" s="12" customFormat="1" ht="22.8" customHeight="1">
      <c r="A219" s="12"/>
      <c r="B219" s="210"/>
      <c r="C219" s="211"/>
      <c r="D219" s="212" t="s">
        <v>73</v>
      </c>
      <c r="E219" s="224" t="s">
        <v>309</v>
      </c>
      <c r="F219" s="224" t="s">
        <v>310</v>
      </c>
      <c r="G219" s="211"/>
      <c r="H219" s="211"/>
      <c r="I219" s="214"/>
      <c r="J219" s="225">
        <f>BK219</f>
        <v>0</v>
      </c>
      <c r="K219" s="211"/>
      <c r="L219" s="216"/>
      <c r="M219" s="217"/>
      <c r="N219" s="218"/>
      <c r="O219" s="218"/>
      <c r="P219" s="219">
        <f>SUM(P220:P232)</f>
        <v>0</v>
      </c>
      <c r="Q219" s="218"/>
      <c r="R219" s="219">
        <f>SUM(R220:R232)</f>
        <v>0</v>
      </c>
      <c r="S219" s="218"/>
      <c r="T219" s="220">
        <f>SUM(T220:T232)</f>
        <v>0.075374999999999998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84</v>
      </c>
      <c r="AT219" s="222" t="s">
        <v>73</v>
      </c>
      <c r="AU219" s="222" t="s">
        <v>82</v>
      </c>
      <c r="AY219" s="221" t="s">
        <v>152</v>
      </c>
      <c r="BK219" s="223">
        <f>SUM(BK220:BK232)</f>
        <v>0</v>
      </c>
    </row>
    <row r="220" s="2" customFormat="1" ht="16.5" customHeight="1">
      <c r="A220" s="38"/>
      <c r="B220" s="39"/>
      <c r="C220" s="226" t="s">
        <v>82</v>
      </c>
      <c r="D220" s="226" t="s">
        <v>154</v>
      </c>
      <c r="E220" s="227" t="s">
        <v>473</v>
      </c>
      <c r="F220" s="228" t="s">
        <v>474</v>
      </c>
      <c r="G220" s="229" t="s">
        <v>157</v>
      </c>
      <c r="H220" s="230">
        <v>10</v>
      </c>
      <c r="I220" s="231"/>
      <c r="J220" s="232">
        <f>ROUND(I220*H220,2)</f>
        <v>0</v>
      </c>
      <c r="K220" s="228" t="s">
        <v>158</v>
      </c>
      <c r="L220" s="44"/>
      <c r="M220" s="233" t="s">
        <v>1</v>
      </c>
      <c r="N220" s="234" t="s">
        <v>39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0.0057099999999999998</v>
      </c>
      <c r="T220" s="236">
        <f>S220*H220</f>
        <v>0.057099999999999998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261</v>
      </c>
      <c r="AT220" s="237" t="s">
        <v>154</v>
      </c>
      <c r="AU220" s="237" t="s">
        <v>84</v>
      </c>
      <c r="AY220" s="17" t="s">
        <v>152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82</v>
      </c>
      <c r="BK220" s="238">
        <f>ROUND(I220*H220,2)</f>
        <v>0</v>
      </c>
      <c r="BL220" s="17" t="s">
        <v>261</v>
      </c>
      <c r="BM220" s="237" t="s">
        <v>475</v>
      </c>
    </row>
    <row r="221" s="2" customFormat="1">
      <c r="A221" s="38"/>
      <c r="B221" s="39"/>
      <c r="C221" s="40"/>
      <c r="D221" s="239" t="s">
        <v>161</v>
      </c>
      <c r="E221" s="40"/>
      <c r="F221" s="240" t="s">
        <v>476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161</v>
      </c>
      <c r="AU221" s="17" t="s">
        <v>84</v>
      </c>
    </row>
    <row r="222" s="2" customFormat="1">
      <c r="A222" s="38"/>
      <c r="B222" s="39"/>
      <c r="C222" s="40"/>
      <c r="D222" s="244" t="s">
        <v>163</v>
      </c>
      <c r="E222" s="40"/>
      <c r="F222" s="245" t="s">
        <v>477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163</v>
      </c>
      <c r="AU222" s="17" t="s">
        <v>84</v>
      </c>
    </row>
    <row r="223" s="15" customFormat="1">
      <c r="A223" s="15"/>
      <c r="B223" s="273"/>
      <c r="C223" s="274"/>
      <c r="D223" s="239" t="s">
        <v>241</v>
      </c>
      <c r="E223" s="275" t="s">
        <v>1</v>
      </c>
      <c r="F223" s="276" t="s">
        <v>464</v>
      </c>
      <c r="G223" s="274"/>
      <c r="H223" s="275" t="s">
        <v>1</v>
      </c>
      <c r="I223" s="277"/>
      <c r="J223" s="274"/>
      <c r="K223" s="274"/>
      <c r="L223" s="278"/>
      <c r="M223" s="279"/>
      <c r="N223" s="280"/>
      <c r="O223" s="280"/>
      <c r="P223" s="280"/>
      <c r="Q223" s="280"/>
      <c r="R223" s="280"/>
      <c r="S223" s="280"/>
      <c r="T223" s="28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2" t="s">
        <v>241</v>
      </c>
      <c r="AU223" s="282" t="s">
        <v>84</v>
      </c>
      <c r="AV223" s="15" t="s">
        <v>82</v>
      </c>
      <c r="AW223" s="15" t="s">
        <v>31</v>
      </c>
      <c r="AX223" s="15" t="s">
        <v>74</v>
      </c>
      <c r="AY223" s="282" t="s">
        <v>152</v>
      </c>
    </row>
    <row r="224" s="13" customFormat="1">
      <c r="A224" s="13"/>
      <c r="B224" s="246"/>
      <c r="C224" s="247"/>
      <c r="D224" s="239" t="s">
        <v>241</v>
      </c>
      <c r="E224" s="248" t="s">
        <v>1</v>
      </c>
      <c r="F224" s="249" t="s">
        <v>465</v>
      </c>
      <c r="G224" s="247"/>
      <c r="H224" s="250">
        <v>10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241</v>
      </c>
      <c r="AU224" s="256" t="s">
        <v>84</v>
      </c>
      <c r="AV224" s="13" t="s">
        <v>84</v>
      </c>
      <c r="AW224" s="13" t="s">
        <v>31</v>
      </c>
      <c r="AX224" s="13" t="s">
        <v>82</v>
      </c>
      <c r="AY224" s="256" t="s">
        <v>152</v>
      </c>
    </row>
    <row r="225" s="2" customFormat="1" ht="16.5" customHeight="1">
      <c r="A225" s="38"/>
      <c r="B225" s="39"/>
      <c r="C225" s="226" t="s">
        <v>84</v>
      </c>
      <c r="D225" s="226" t="s">
        <v>154</v>
      </c>
      <c r="E225" s="227" t="s">
        <v>478</v>
      </c>
      <c r="F225" s="228" t="s">
        <v>479</v>
      </c>
      <c r="G225" s="229" t="s">
        <v>206</v>
      </c>
      <c r="H225" s="230">
        <v>2.5</v>
      </c>
      <c r="I225" s="231"/>
      <c r="J225" s="232">
        <f>ROUND(I225*H225,2)</f>
        <v>0</v>
      </c>
      <c r="K225" s="228" t="s">
        <v>158</v>
      </c>
      <c r="L225" s="44"/>
      <c r="M225" s="233" t="s">
        <v>1</v>
      </c>
      <c r="N225" s="234" t="s">
        <v>39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0.0018699999999999999</v>
      </c>
      <c r="T225" s="236">
        <f>S225*H225</f>
        <v>0.0046749999999999995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261</v>
      </c>
      <c r="AT225" s="237" t="s">
        <v>154</v>
      </c>
      <c r="AU225" s="237" t="s">
        <v>84</v>
      </c>
      <c r="AY225" s="17" t="s">
        <v>152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82</v>
      </c>
      <c r="BK225" s="238">
        <f>ROUND(I225*H225,2)</f>
        <v>0</v>
      </c>
      <c r="BL225" s="17" t="s">
        <v>261</v>
      </c>
      <c r="BM225" s="237" t="s">
        <v>480</v>
      </c>
    </row>
    <row r="226" s="2" customFormat="1">
      <c r="A226" s="38"/>
      <c r="B226" s="39"/>
      <c r="C226" s="40"/>
      <c r="D226" s="239" t="s">
        <v>161</v>
      </c>
      <c r="E226" s="40"/>
      <c r="F226" s="240" t="s">
        <v>481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161</v>
      </c>
      <c r="AU226" s="17" t="s">
        <v>84</v>
      </c>
    </row>
    <row r="227" s="2" customFormat="1">
      <c r="A227" s="38"/>
      <c r="B227" s="39"/>
      <c r="C227" s="40"/>
      <c r="D227" s="244" t="s">
        <v>163</v>
      </c>
      <c r="E227" s="40"/>
      <c r="F227" s="245" t="s">
        <v>482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163</v>
      </c>
      <c r="AU227" s="17" t="s">
        <v>84</v>
      </c>
    </row>
    <row r="228" s="13" customFormat="1">
      <c r="A228" s="13"/>
      <c r="B228" s="246"/>
      <c r="C228" s="247"/>
      <c r="D228" s="239" t="s">
        <v>241</v>
      </c>
      <c r="E228" s="248" t="s">
        <v>1</v>
      </c>
      <c r="F228" s="249" t="s">
        <v>483</v>
      </c>
      <c r="G228" s="247"/>
      <c r="H228" s="250">
        <v>2.5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241</v>
      </c>
      <c r="AU228" s="256" t="s">
        <v>84</v>
      </c>
      <c r="AV228" s="13" t="s">
        <v>84</v>
      </c>
      <c r="AW228" s="13" t="s">
        <v>31</v>
      </c>
      <c r="AX228" s="13" t="s">
        <v>82</v>
      </c>
      <c r="AY228" s="256" t="s">
        <v>152</v>
      </c>
    </row>
    <row r="229" s="2" customFormat="1" ht="16.5" customHeight="1">
      <c r="A229" s="38"/>
      <c r="B229" s="39"/>
      <c r="C229" s="226" t="s">
        <v>170</v>
      </c>
      <c r="D229" s="226" t="s">
        <v>154</v>
      </c>
      <c r="E229" s="227" t="s">
        <v>484</v>
      </c>
      <c r="F229" s="228" t="s">
        <v>485</v>
      </c>
      <c r="G229" s="229" t="s">
        <v>206</v>
      </c>
      <c r="H229" s="230">
        <v>8</v>
      </c>
      <c r="I229" s="231"/>
      <c r="J229" s="232">
        <f>ROUND(I229*H229,2)</f>
        <v>0</v>
      </c>
      <c r="K229" s="228" t="s">
        <v>158</v>
      </c>
      <c r="L229" s="44"/>
      <c r="M229" s="233" t="s">
        <v>1</v>
      </c>
      <c r="N229" s="234" t="s">
        <v>39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0.0016999999999999999</v>
      </c>
      <c r="T229" s="236">
        <f>S229*H229</f>
        <v>0.013599999999999999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261</v>
      </c>
      <c r="AT229" s="237" t="s">
        <v>154</v>
      </c>
      <c r="AU229" s="237" t="s">
        <v>84</v>
      </c>
      <c r="AY229" s="17" t="s">
        <v>152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82</v>
      </c>
      <c r="BK229" s="238">
        <f>ROUND(I229*H229,2)</f>
        <v>0</v>
      </c>
      <c r="BL229" s="17" t="s">
        <v>261</v>
      </c>
      <c r="BM229" s="237" t="s">
        <v>486</v>
      </c>
    </row>
    <row r="230" s="2" customFormat="1">
      <c r="A230" s="38"/>
      <c r="B230" s="39"/>
      <c r="C230" s="40"/>
      <c r="D230" s="239" t="s">
        <v>161</v>
      </c>
      <c r="E230" s="40"/>
      <c r="F230" s="240" t="s">
        <v>487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84</v>
      </c>
    </row>
    <row r="231" s="2" customFormat="1">
      <c r="A231" s="38"/>
      <c r="B231" s="39"/>
      <c r="C231" s="40"/>
      <c r="D231" s="244" t="s">
        <v>163</v>
      </c>
      <c r="E231" s="40"/>
      <c r="F231" s="245" t="s">
        <v>488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84</v>
      </c>
    </row>
    <row r="232" s="13" customFormat="1">
      <c r="A232" s="13"/>
      <c r="B232" s="246"/>
      <c r="C232" s="247"/>
      <c r="D232" s="239" t="s">
        <v>241</v>
      </c>
      <c r="E232" s="248" t="s">
        <v>1</v>
      </c>
      <c r="F232" s="249" t="s">
        <v>489</v>
      </c>
      <c r="G232" s="247"/>
      <c r="H232" s="250">
        <v>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241</v>
      </c>
      <c r="AU232" s="256" t="s">
        <v>84</v>
      </c>
      <c r="AV232" s="13" t="s">
        <v>84</v>
      </c>
      <c r="AW232" s="13" t="s">
        <v>31</v>
      </c>
      <c r="AX232" s="13" t="s">
        <v>82</v>
      </c>
      <c r="AY232" s="256" t="s">
        <v>152</v>
      </c>
    </row>
    <row r="233" s="12" customFormat="1" ht="22.8" customHeight="1">
      <c r="A233" s="12"/>
      <c r="B233" s="210"/>
      <c r="C233" s="211"/>
      <c r="D233" s="212" t="s">
        <v>73</v>
      </c>
      <c r="E233" s="224" t="s">
        <v>490</v>
      </c>
      <c r="F233" s="224" t="s">
        <v>491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SUM(P234:P237)</f>
        <v>0</v>
      </c>
      <c r="Q233" s="218"/>
      <c r="R233" s="219">
        <f>SUM(R234:R237)</f>
        <v>0</v>
      </c>
      <c r="S233" s="218"/>
      <c r="T233" s="220">
        <f>SUM(T234:T237)</f>
        <v>0.06720000000000001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84</v>
      </c>
      <c r="AT233" s="222" t="s">
        <v>73</v>
      </c>
      <c r="AU233" s="222" t="s">
        <v>82</v>
      </c>
      <c r="AY233" s="221" t="s">
        <v>152</v>
      </c>
      <c r="BK233" s="223">
        <f>SUM(BK234:BK237)</f>
        <v>0</v>
      </c>
    </row>
    <row r="234" s="2" customFormat="1" ht="24.15" customHeight="1">
      <c r="A234" s="38"/>
      <c r="B234" s="39"/>
      <c r="C234" s="226" t="s">
        <v>159</v>
      </c>
      <c r="D234" s="226" t="s">
        <v>154</v>
      </c>
      <c r="E234" s="227" t="s">
        <v>492</v>
      </c>
      <c r="F234" s="228" t="s">
        <v>493</v>
      </c>
      <c r="G234" s="229" t="s">
        <v>206</v>
      </c>
      <c r="H234" s="230">
        <v>4.2000000000000002</v>
      </c>
      <c r="I234" s="231"/>
      <c r="J234" s="232">
        <f>ROUND(I234*H234,2)</f>
        <v>0</v>
      </c>
      <c r="K234" s="228" t="s">
        <v>158</v>
      </c>
      <c r="L234" s="44"/>
      <c r="M234" s="233" t="s">
        <v>1</v>
      </c>
      <c r="N234" s="234" t="s">
        <v>39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0.016</v>
      </c>
      <c r="T234" s="236">
        <f>S234*H234</f>
        <v>0.06720000000000001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261</v>
      </c>
      <c r="AT234" s="237" t="s">
        <v>154</v>
      </c>
      <c r="AU234" s="237" t="s">
        <v>84</v>
      </c>
      <c r="AY234" s="17" t="s">
        <v>152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82</v>
      </c>
      <c r="BK234" s="238">
        <f>ROUND(I234*H234,2)</f>
        <v>0</v>
      </c>
      <c r="BL234" s="17" t="s">
        <v>261</v>
      </c>
      <c r="BM234" s="237" t="s">
        <v>494</v>
      </c>
    </row>
    <row r="235" s="2" customFormat="1">
      <c r="A235" s="38"/>
      <c r="B235" s="39"/>
      <c r="C235" s="40"/>
      <c r="D235" s="239" t="s">
        <v>161</v>
      </c>
      <c r="E235" s="40"/>
      <c r="F235" s="240" t="s">
        <v>495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161</v>
      </c>
      <c r="AU235" s="17" t="s">
        <v>84</v>
      </c>
    </row>
    <row r="236" s="2" customFormat="1">
      <c r="A236" s="38"/>
      <c r="B236" s="39"/>
      <c r="C236" s="40"/>
      <c r="D236" s="244" t="s">
        <v>163</v>
      </c>
      <c r="E236" s="40"/>
      <c r="F236" s="245" t="s">
        <v>496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163</v>
      </c>
      <c r="AU236" s="17" t="s">
        <v>84</v>
      </c>
    </row>
    <row r="237" s="13" customFormat="1">
      <c r="A237" s="13"/>
      <c r="B237" s="246"/>
      <c r="C237" s="247"/>
      <c r="D237" s="239" t="s">
        <v>241</v>
      </c>
      <c r="E237" s="248" t="s">
        <v>1</v>
      </c>
      <c r="F237" s="249" t="s">
        <v>497</v>
      </c>
      <c r="G237" s="247"/>
      <c r="H237" s="250">
        <v>4.2000000000000002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241</v>
      </c>
      <c r="AU237" s="256" t="s">
        <v>84</v>
      </c>
      <c r="AV237" s="13" t="s">
        <v>84</v>
      </c>
      <c r="AW237" s="13" t="s">
        <v>31</v>
      </c>
      <c r="AX237" s="13" t="s">
        <v>82</v>
      </c>
      <c r="AY237" s="256" t="s">
        <v>152</v>
      </c>
    </row>
    <row r="238" s="12" customFormat="1" ht="22.8" customHeight="1">
      <c r="A238" s="12"/>
      <c r="B238" s="210"/>
      <c r="C238" s="211"/>
      <c r="D238" s="212" t="s">
        <v>73</v>
      </c>
      <c r="E238" s="224" t="s">
        <v>498</v>
      </c>
      <c r="F238" s="224" t="s">
        <v>499</v>
      </c>
      <c r="G238" s="211"/>
      <c r="H238" s="211"/>
      <c r="I238" s="214"/>
      <c r="J238" s="225">
        <f>BK238</f>
        <v>0</v>
      </c>
      <c r="K238" s="211"/>
      <c r="L238" s="216"/>
      <c r="M238" s="217"/>
      <c r="N238" s="218"/>
      <c r="O238" s="218"/>
      <c r="P238" s="219">
        <f>SUM(P239:P243)</f>
        <v>0</v>
      </c>
      <c r="Q238" s="218"/>
      <c r="R238" s="219">
        <f>SUM(R239:R243)</f>
        <v>0</v>
      </c>
      <c r="S238" s="218"/>
      <c r="T238" s="220">
        <f>SUM(T239:T243)</f>
        <v>0.0081000000000000013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84</v>
      </c>
      <c r="AT238" s="222" t="s">
        <v>73</v>
      </c>
      <c r="AU238" s="222" t="s">
        <v>82</v>
      </c>
      <c r="AY238" s="221" t="s">
        <v>152</v>
      </c>
      <c r="BK238" s="223">
        <f>SUM(BK239:BK243)</f>
        <v>0</v>
      </c>
    </row>
    <row r="239" s="2" customFormat="1" ht="21.75" customHeight="1">
      <c r="A239" s="38"/>
      <c r="B239" s="39"/>
      <c r="C239" s="226" t="s">
        <v>500</v>
      </c>
      <c r="D239" s="226" t="s">
        <v>154</v>
      </c>
      <c r="E239" s="227" t="s">
        <v>501</v>
      </c>
      <c r="F239" s="228" t="s">
        <v>502</v>
      </c>
      <c r="G239" s="229" t="s">
        <v>157</v>
      </c>
      <c r="H239" s="230">
        <v>0.81000000000000005</v>
      </c>
      <c r="I239" s="231"/>
      <c r="J239" s="232">
        <f>ROUND(I239*H239,2)</f>
        <v>0</v>
      </c>
      <c r="K239" s="228" t="s">
        <v>158</v>
      </c>
      <c r="L239" s="44"/>
      <c r="M239" s="233" t="s">
        <v>1</v>
      </c>
      <c r="N239" s="234" t="s">
        <v>39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0.01</v>
      </c>
      <c r="T239" s="236">
        <f>S239*H239</f>
        <v>0.0081000000000000013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261</v>
      </c>
      <c r="AT239" s="237" t="s">
        <v>154</v>
      </c>
      <c r="AU239" s="237" t="s">
        <v>84</v>
      </c>
      <c r="AY239" s="17" t="s">
        <v>152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82</v>
      </c>
      <c r="BK239" s="238">
        <f>ROUND(I239*H239,2)</f>
        <v>0</v>
      </c>
      <c r="BL239" s="17" t="s">
        <v>261</v>
      </c>
      <c r="BM239" s="237" t="s">
        <v>503</v>
      </c>
    </row>
    <row r="240" s="2" customFormat="1">
      <c r="A240" s="38"/>
      <c r="B240" s="39"/>
      <c r="C240" s="40"/>
      <c r="D240" s="239" t="s">
        <v>161</v>
      </c>
      <c r="E240" s="40"/>
      <c r="F240" s="240" t="s">
        <v>504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161</v>
      </c>
      <c r="AU240" s="17" t="s">
        <v>84</v>
      </c>
    </row>
    <row r="241" s="2" customFormat="1">
      <c r="A241" s="38"/>
      <c r="B241" s="39"/>
      <c r="C241" s="40"/>
      <c r="D241" s="244" t="s">
        <v>163</v>
      </c>
      <c r="E241" s="40"/>
      <c r="F241" s="245" t="s">
        <v>505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84</v>
      </c>
    </row>
    <row r="242" s="13" customFormat="1">
      <c r="A242" s="13"/>
      <c r="B242" s="246"/>
      <c r="C242" s="247"/>
      <c r="D242" s="239" t="s">
        <v>241</v>
      </c>
      <c r="E242" s="248" t="s">
        <v>1</v>
      </c>
      <c r="F242" s="249" t="s">
        <v>506</v>
      </c>
      <c r="G242" s="247"/>
      <c r="H242" s="250">
        <v>1.3500000000000001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241</v>
      </c>
      <c r="AU242" s="256" t="s">
        <v>84</v>
      </c>
      <c r="AV242" s="13" t="s">
        <v>84</v>
      </c>
      <c r="AW242" s="13" t="s">
        <v>31</v>
      </c>
      <c r="AX242" s="13" t="s">
        <v>74</v>
      </c>
      <c r="AY242" s="256" t="s">
        <v>152</v>
      </c>
    </row>
    <row r="243" s="13" customFormat="1">
      <c r="A243" s="13"/>
      <c r="B243" s="246"/>
      <c r="C243" s="247"/>
      <c r="D243" s="239" t="s">
        <v>241</v>
      </c>
      <c r="E243" s="248" t="s">
        <v>1</v>
      </c>
      <c r="F243" s="249" t="s">
        <v>507</v>
      </c>
      <c r="G243" s="247"/>
      <c r="H243" s="250">
        <v>0.81000000000000005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241</v>
      </c>
      <c r="AU243" s="256" t="s">
        <v>84</v>
      </c>
      <c r="AV243" s="13" t="s">
        <v>84</v>
      </c>
      <c r="AW243" s="13" t="s">
        <v>31</v>
      </c>
      <c r="AX243" s="13" t="s">
        <v>82</v>
      </c>
      <c r="AY243" s="256" t="s">
        <v>152</v>
      </c>
    </row>
    <row r="244" s="12" customFormat="1" ht="25.92" customHeight="1">
      <c r="A244" s="12"/>
      <c r="B244" s="210"/>
      <c r="C244" s="211"/>
      <c r="D244" s="212" t="s">
        <v>73</v>
      </c>
      <c r="E244" s="213" t="s">
        <v>337</v>
      </c>
      <c r="F244" s="213" t="s">
        <v>338</v>
      </c>
      <c r="G244" s="211"/>
      <c r="H244" s="211"/>
      <c r="I244" s="214"/>
      <c r="J244" s="215">
        <f>BK244</f>
        <v>0</v>
      </c>
      <c r="K244" s="211"/>
      <c r="L244" s="216"/>
      <c r="M244" s="217"/>
      <c r="N244" s="218"/>
      <c r="O244" s="218"/>
      <c r="P244" s="219">
        <f>SUM(P245:P248)</f>
        <v>0</v>
      </c>
      <c r="Q244" s="218"/>
      <c r="R244" s="219">
        <f>SUM(R245:R248)</f>
        <v>0</v>
      </c>
      <c r="S244" s="218"/>
      <c r="T244" s="220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159</v>
      </c>
      <c r="AT244" s="222" t="s">
        <v>73</v>
      </c>
      <c r="AU244" s="222" t="s">
        <v>74</v>
      </c>
      <c r="AY244" s="221" t="s">
        <v>152</v>
      </c>
      <c r="BK244" s="223">
        <f>SUM(BK245:BK248)</f>
        <v>0</v>
      </c>
    </row>
    <row r="245" s="2" customFormat="1" ht="16.5" customHeight="1">
      <c r="A245" s="38"/>
      <c r="B245" s="39"/>
      <c r="C245" s="226" t="s">
        <v>297</v>
      </c>
      <c r="D245" s="226" t="s">
        <v>154</v>
      </c>
      <c r="E245" s="227" t="s">
        <v>508</v>
      </c>
      <c r="F245" s="228" t="s">
        <v>509</v>
      </c>
      <c r="G245" s="229" t="s">
        <v>342</v>
      </c>
      <c r="H245" s="230">
        <v>1</v>
      </c>
      <c r="I245" s="231"/>
      <c r="J245" s="232">
        <f>ROUND(I245*H245,2)</f>
        <v>0</v>
      </c>
      <c r="K245" s="228" t="s">
        <v>1</v>
      </c>
      <c r="L245" s="44"/>
      <c r="M245" s="233" t="s">
        <v>1</v>
      </c>
      <c r="N245" s="234" t="s">
        <v>39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343</v>
      </c>
      <c r="AT245" s="237" t="s">
        <v>154</v>
      </c>
      <c r="AU245" s="237" t="s">
        <v>82</v>
      </c>
      <c r="AY245" s="17" t="s">
        <v>152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82</v>
      </c>
      <c r="BK245" s="238">
        <f>ROUND(I245*H245,2)</f>
        <v>0</v>
      </c>
      <c r="BL245" s="17" t="s">
        <v>343</v>
      </c>
      <c r="BM245" s="237" t="s">
        <v>510</v>
      </c>
    </row>
    <row r="246" s="2" customFormat="1">
      <c r="A246" s="38"/>
      <c r="B246" s="39"/>
      <c r="C246" s="40"/>
      <c r="D246" s="239" t="s">
        <v>161</v>
      </c>
      <c r="E246" s="40"/>
      <c r="F246" s="240" t="s">
        <v>509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161</v>
      </c>
      <c r="AU246" s="17" t="s">
        <v>82</v>
      </c>
    </row>
    <row r="247" s="2" customFormat="1" ht="16.5" customHeight="1">
      <c r="A247" s="38"/>
      <c r="B247" s="39"/>
      <c r="C247" s="226" t="s">
        <v>303</v>
      </c>
      <c r="D247" s="226" t="s">
        <v>154</v>
      </c>
      <c r="E247" s="227" t="s">
        <v>346</v>
      </c>
      <c r="F247" s="228" t="s">
        <v>511</v>
      </c>
      <c r="G247" s="229" t="s">
        <v>342</v>
      </c>
      <c r="H247" s="230">
        <v>1</v>
      </c>
      <c r="I247" s="231"/>
      <c r="J247" s="232">
        <f>ROUND(I247*H247,2)</f>
        <v>0</v>
      </c>
      <c r="K247" s="228" t="s">
        <v>1</v>
      </c>
      <c r="L247" s="44"/>
      <c r="M247" s="233" t="s">
        <v>1</v>
      </c>
      <c r="N247" s="234" t="s">
        <v>39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343</v>
      </c>
      <c r="AT247" s="237" t="s">
        <v>154</v>
      </c>
      <c r="AU247" s="237" t="s">
        <v>82</v>
      </c>
      <c r="AY247" s="17" t="s">
        <v>152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82</v>
      </c>
      <c r="BK247" s="238">
        <f>ROUND(I247*H247,2)</f>
        <v>0</v>
      </c>
      <c r="BL247" s="17" t="s">
        <v>343</v>
      </c>
      <c r="BM247" s="237" t="s">
        <v>512</v>
      </c>
    </row>
    <row r="248" s="2" customFormat="1">
      <c r="A248" s="38"/>
      <c r="B248" s="39"/>
      <c r="C248" s="40"/>
      <c r="D248" s="239" t="s">
        <v>161</v>
      </c>
      <c r="E248" s="40"/>
      <c r="F248" s="240" t="s">
        <v>511</v>
      </c>
      <c r="G248" s="40"/>
      <c r="H248" s="40"/>
      <c r="I248" s="241"/>
      <c r="J248" s="40"/>
      <c r="K248" s="40"/>
      <c r="L248" s="44"/>
      <c r="M248" s="269"/>
      <c r="N248" s="270"/>
      <c r="O248" s="271"/>
      <c r="P248" s="271"/>
      <c r="Q248" s="271"/>
      <c r="R248" s="271"/>
      <c r="S248" s="271"/>
      <c r="T248" s="27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82</v>
      </c>
    </row>
    <row r="249" s="2" customFormat="1" ht="6.96" customHeight="1">
      <c r="A249" s="38"/>
      <c r="B249" s="66"/>
      <c r="C249" s="67"/>
      <c r="D249" s="67"/>
      <c r="E249" s="67"/>
      <c r="F249" s="67"/>
      <c r="G249" s="67"/>
      <c r="H249" s="67"/>
      <c r="I249" s="67"/>
      <c r="J249" s="67"/>
      <c r="K249" s="67"/>
      <c r="L249" s="44"/>
      <c r="M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</row>
  </sheetData>
  <sheetProtection sheet="1" autoFilter="0" formatColumns="0" formatRows="0" objects="1" scenarios="1" spinCount="100000" saltValue="v0oXc1cgOIWFBg8ieQY+9go9MGB/FoGz8qdhNjfQGF+g9Sro8Pum643WU+1/5QbaTYuinLn83CkPl9ZlmZO6qQ==" hashValue="HiafJJld2+NSZ38gD0fGCtE7GR1+P/7Yv4hy9ikqsC/ZD+gjdXEw9tY2FvX5/KG4QkPSw4Hp1/NWOtbmP0tuWg==" algorithmName="SHA-512" password="CC35"/>
  <autoFilter ref="C131:K2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hyperlinks>
    <hyperlink ref="F137" r:id="rId1" display="https://podminky.urs.cz/item/CS_URS_2022_02/167151103"/>
    <hyperlink ref="F145" r:id="rId2" display="https://podminky.urs.cz/item/CS_URS_2022_02/962032631"/>
    <hyperlink ref="F150" r:id="rId3" display="https://podminky.urs.cz/item/CS_URS_2022_02/968062355"/>
    <hyperlink ref="F154" r:id="rId4" display="https://podminky.urs.cz/item/CS_URS_2022_02/968062455"/>
    <hyperlink ref="F160" r:id="rId5" display="https://podminky.urs.cz/item/CS_URS_2022_02/981011414"/>
    <hyperlink ref="F168" r:id="rId6" display="https://podminky.urs.cz/item/CS_URS_2022_02/997006002"/>
    <hyperlink ref="F171" r:id="rId7" display="https://podminky.urs.cz/item/CS_URS_2022_02/997013501"/>
    <hyperlink ref="F174" r:id="rId8" display="https://podminky.urs.cz/item/CS_URS_2022_02/997013509"/>
    <hyperlink ref="F178" r:id="rId9" display="https://podminky.urs.cz/item/CS_URS_2022_02/997013603"/>
    <hyperlink ref="F182" r:id="rId10" display="https://podminky.urs.cz/item/CS_URS_2022_02/997013804"/>
    <hyperlink ref="F186" r:id="rId11" display="https://podminky.urs.cz/item/CS_URS_2022_02/997013811"/>
    <hyperlink ref="F192" r:id="rId12" display="https://podminky.urs.cz/item/CS_URS_2022_02/741211821"/>
    <hyperlink ref="F197" r:id="rId13" display="https://podminky.urs.cz/item/CS_URS_2022_02/741211847"/>
    <hyperlink ref="F203" r:id="rId14" display="https://podminky.urs.cz/item/CS_URS_2022_02/762331811"/>
    <hyperlink ref="F211" r:id="rId15" display="https://podminky.urs.cz/item/CS_URS_2022_02/762341811"/>
    <hyperlink ref="F216" r:id="rId16" display="https://podminky.urs.cz/item/CS_URS_2022_02/762841812"/>
    <hyperlink ref="F222" r:id="rId17" display="https://podminky.urs.cz/item/CS_URS_2022_02/764001831"/>
    <hyperlink ref="F227" r:id="rId18" display="https://podminky.urs.cz/item/CS_URS_2022_02/764001881"/>
    <hyperlink ref="F231" r:id="rId19" display="https://podminky.urs.cz/item/CS_URS_2022_02/764002801"/>
    <hyperlink ref="F236" r:id="rId20" display="https://podminky.urs.cz/item/CS_URS_2022_02/767161813"/>
    <hyperlink ref="F241" r:id="rId21" display="https://podminky.urs.cz/item/CS_URS_2022_02/7876008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361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362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513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26</v>
      </c>
      <c r="G14" s="38"/>
      <c r="H14" s="38"/>
      <c r="I14" s="150" t="s">
        <v>22</v>
      </c>
      <c r="J14" s="153" t="str">
        <f>'Rekapitulace stavby'!AN8</f>
        <v>18. 10. 2022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364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26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33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ROUND((SUM(BE125:BE154)),  2)</f>
        <v>0</v>
      </c>
      <c r="G35" s="38"/>
      <c r="H35" s="38"/>
      <c r="I35" s="164">
        <v>0.20999999999999999</v>
      </c>
      <c r="J35" s="163">
        <f>ROUND(((SUM(BE125:BE154))*I35),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ROUND((SUM(BF125:BF154)),  2)</f>
        <v>0</v>
      </c>
      <c r="G36" s="38"/>
      <c r="H36" s="38"/>
      <c r="I36" s="164">
        <v>0.14999999999999999</v>
      </c>
      <c r="J36" s="163">
        <f>ROUND(((SUM(BF125:BF154))*I36),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ROUND((SUM(BG125:BG154)),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ROUND((SUM(BH125:BH154)),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ROUND((SUM(BI125:BI154)),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362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017-02 - Kůlna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18. 10. 2022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121</v>
      </c>
      <c r="D96" s="185"/>
      <c r="E96" s="185"/>
      <c r="F96" s="185"/>
      <c r="G96" s="185"/>
      <c r="H96" s="185"/>
      <c r="I96" s="185"/>
      <c r="J96" s="186" t="s">
        <v>122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124</v>
      </c>
    </row>
    <row r="99" s="9" customFormat="1" ht="24.96" customHeight="1">
      <c r="A99" s="9"/>
      <c r="B99" s="188"/>
      <c r="C99" s="189"/>
      <c r="D99" s="190" t="s">
        <v>125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127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J133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129</v>
      </c>
      <c r="E102" s="191"/>
      <c r="F102" s="191"/>
      <c r="G102" s="191"/>
      <c r="H102" s="191"/>
      <c r="I102" s="191"/>
      <c r="J102" s="192">
        <f>J149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130</v>
      </c>
      <c r="E103" s="196"/>
      <c r="F103" s="196"/>
      <c r="G103" s="196"/>
      <c r="H103" s="196"/>
      <c r="I103" s="196"/>
      <c r="J103" s="197">
        <f>J150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83" t="str">
        <f>E7</f>
        <v>Nový Bor, Libuň, Lučany, Višňová, Zákupy, Železný Brod – demolice (strážní domky, provozní objekty)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117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361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362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017-02 - Kůlna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18. 10. 2022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>SŽ s.o. OŘ. Hradec Králové</v>
      </c>
      <c r="G121" s="40"/>
      <c r="H121" s="40"/>
      <c r="I121" s="32" t="s">
        <v>30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32</v>
      </c>
      <c r="J122" s="36" t="str">
        <f>E26</f>
        <v>FRAM Consult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138</v>
      </c>
      <c r="D124" s="202" t="s">
        <v>59</v>
      </c>
      <c r="E124" s="202" t="s">
        <v>55</v>
      </c>
      <c r="F124" s="202" t="s">
        <v>56</v>
      </c>
      <c r="G124" s="202" t="s">
        <v>139</v>
      </c>
      <c r="H124" s="202" t="s">
        <v>140</v>
      </c>
      <c r="I124" s="202" t="s">
        <v>141</v>
      </c>
      <c r="J124" s="202" t="s">
        <v>122</v>
      </c>
      <c r="K124" s="203" t="s">
        <v>142</v>
      </c>
      <c r="L124" s="204"/>
      <c r="M124" s="100" t="s">
        <v>1</v>
      </c>
      <c r="N124" s="101" t="s">
        <v>38</v>
      </c>
      <c r="O124" s="101" t="s">
        <v>143</v>
      </c>
      <c r="P124" s="101" t="s">
        <v>144</v>
      </c>
      <c r="Q124" s="101" t="s">
        <v>145</v>
      </c>
      <c r="R124" s="101" t="s">
        <v>146</v>
      </c>
      <c r="S124" s="101" t="s">
        <v>147</v>
      </c>
      <c r="T124" s="102" t="s">
        <v>148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149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P126+P149</f>
        <v>0</v>
      </c>
      <c r="Q125" s="104"/>
      <c r="R125" s="207">
        <f>R126+R149</f>
        <v>0</v>
      </c>
      <c r="S125" s="104"/>
      <c r="T125" s="208">
        <f>T126+T149</f>
        <v>0.24118600000000001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124</v>
      </c>
      <c r="BK125" s="209">
        <f>BK126+BK149</f>
        <v>0</v>
      </c>
    </row>
    <row r="126" s="12" customFormat="1" ht="25.92" customHeight="1">
      <c r="A126" s="12"/>
      <c r="B126" s="210"/>
      <c r="C126" s="211"/>
      <c r="D126" s="212" t="s">
        <v>73</v>
      </c>
      <c r="E126" s="213" t="s">
        <v>150</v>
      </c>
      <c r="F126" s="213" t="s">
        <v>151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P127+P133</f>
        <v>0</v>
      </c>
      <c r="Q126" s="218"/>
      <c r="R126" s="219">
        <f>R127+R133</f>
        <v>0</v>
      </c>
      <c r="S126" s="218"/>
      <c r="T126" s="220">
        <f>T127+T133</f>
        <v>0.211926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82</v>
      </c>
      <c r="AT126" s="222" t="s">
        <v>73</v>
      </c>
      <c r="AU126" s="222" t="s">
        <v>74</v>
      </c>
      <c r="AY126" s="221" t="s">
        <v>152</v>
      </c>
      <c r="BK126" s="223">
        <f>BK127+BK133</f>
        <v>0</v>
      </c>
    </row>
    <row r="127" s="12" customFormat="1" ht="22.8" customHeight="1">
      <c r="A127" s="12"/>
      <c r="B127" s="210"/>
      <c r="C127" s="211"/>
      <c r="D127" s="212" t="s">
        <v>73</v>
      </c>
      <c r="E127" s="224" t="s">
        <v>188</v>
      </c>
      <c r="F127" s="224" t="s">
        <v>189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SUM(P128:P132)</f>
        <v>0</v>
      </c>
      <c r="Q127" s="218"/>
      <c r="R127" s="219">
        <f>SUM(R128:R132)</f>
        <v>0</v>
      </c>
      <c r="S127" s="218"/>
      <c r="T127" s="220">
        <f>SUM(T128:T132)</f>
        <v>0.211926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73</v>
      </c>
      <c r="AU127" s="222" t="s">
        <v>82</v>
      </c>
      <c r="AY127" s="221" t="s">
        <v>152</v>
      </c>
      <c r="BK127" s="223">
        <f>SUM(BK128:BK132)</f>
        <v>0</v>
      </c>
    </row>
    <row r="128" s="2" customFormat="1" ht="24.15" customHeight="1">
      <c r="A128" s="38"/>
      <c r="B128" s="39"/>
      <c r="C128" s="226" t="s">
        <v>84</v>
      </c>
      <c r="D128" s="226" t="s">
        <v>154</v>
      </c>
      <c r="E128" s="227" t="s">
        <v>216</v>
      </c>
      <c r="F128" s="228" t="s">
        <v>217</v>
      </c>
      <c r="G128" s="229" t="s">
        <v>173</v>
      </c>
      <c r="H128" s="230">
        <v>5.4340000000000002</v>
      </c>
      <c r="I128" s="231"/>
      <c r="J128" s="232">
        <f>ROUND(I128*H128,2)</f>
        <v>0</v>
      </c>
      <c r="K128" s="228" t="s">
        <v>158</v>
      </c>
      <c r="L128" s="44"/>
      <c r="M128" s="233" t="s">
        <v>1</v>
      </c>
      <c r="N128" s="234" t="s">
        <v>39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0.039</v>
      </c>
      <c r="T128" s="236">
        <f>S128*H128</f>
        <v>0.211926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159</v>
      </c>
      <c r="AT128" s="237" t="s">
        <v>154</v>
      </c>
      <c r="AU128" s="237" t="s">
        <v>84</v>
      </c>
      <c r="AY128" s="17" t="s">
        <v>152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82</v>
      </c>
      <c r="BK128" s="238">
        <f>ROUND(I128*H128,2)</f>
        <v>0</v>
      </c>
      <c r="BL128" s="17" t="s">
        <v>159</v>
      </c>
      <c r="BM128" s="237" t="s">
        <v>514</v>
      </c>
    </row>
    <row r="129" s="2" customFormat="1">
      <c r="A129" s="38"/>
      <c r="B129" s="39"/>
      <c r="C129" s="40"/>
      <c r="D129" s="239" t="s">
        <v>161</v>
      </c>
      <c r="E129" s="40"/>
      <c r="F129" s="240" t="s">
        <v>219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161</v>
      </c>
      <c r="AU129" s="17" t="s">
        <v>84</v>
      </c>
    </row>
    <row r="130" s="2" customFormat="1">
      <c r="A130" s="38"/>
      <c r="B130" s="39"/>
      <c r="C130" s="40"/>
      <c r="D130" s="244" t="s">
        <v>163</v>
      </c>
      <c r="E130" s="40"/>
      <c r="F130" s="245" t="s">
        <v>220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84</v>
      </c>
    </row>
    <row r="131" s="15" customFormat="1">
      <c r="A131" s="15"/>
      <c r="B131" s="273"/>
      <c r="C131" s="274"/>
      <c r="D131" s="239" t="s">
        <v>241</v>
      </c>
      <c r="E131" s="275" t="s">
        <v>1</v>
      </c>
      <c r="F131" s="276" t="s">
        <v>408</v>
      </c>
      <c r="G131" s="274"/>
      <c r="H131" s="275" t="s">
        <v>1</v>
      </c>
      <c r="I131" s="277"/>
      <c r="J131" s="274"/>
      <c r="K131" s="274"/>
      <c r="L131" s="278"/>
      <c r="M131" s="279"/>
      <c r="N131" s="280"/>
      <c r="O131" s="280"/>
      <c r="P131" s="280"/>
      <c r="Q131" s="280"/>
      <c r="R131" s="280"/>
      <c r="S131" s="280"/>
      <c r="T131" s="28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2" t="s">
        <v>241</v>
      </c>
      <c r="AU131" s="282" t="s">
        <v>84</v>
      </c>
      <c r="AV131" s="15" t="s">
        <v>82</v>
      </c>
      <c r="AW131" s="15" t="s">
        <v>31</v>
      </c>
      <c r="AX131" s="15" t="s">
        <v>74</v>
      </c>
      <c r="AY131" s="282" t="s">
        <v>152</v>
      </c>
    </row>
    <row r="132" s="13" customFormat="1">
      <c r="A132" s="13"/>
      <c r="B132" s="246"/>
      <c r="C132" s="247"/>
      <c r="D132" s="239" t="s">
        <v>241</v>
      </c>
      <c r="E132" s="248" t="s">
        <v>1</v>
      </c>
      <c r="F132" s="249" t="s">
        <v>515</v>
      </c>
      <c r="G132" s="247"/>
      <c r="H132" s="250">
        <v>5.4340000000000002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241</v>
      </c>
      <c r="AU132" s="256" t="s">
        <v>84</v>
      </c>
      <c r="AV132" s="13" t="s">
        <v>84</v>
      </c>
      <c r="AW132" s="13" t="s">
        <v>31</v>
      </c>
      <c r="AX132" s="13" t="s">
        <v>82</v>
      </c>
      <c r="AY132" s="256" t="s">
        <v>152</v>
      </c>
    </row>
    <row r="133" s="12" customFormat="1" ht="22.8" customHeight="1">
      <c r="A133" s="12"/>
      <c r="B133" s="210"/>
      <c r="C133" s="211"/>
      <c r="D133" s="212" t="s">
        <v>73</v>
      </c>
      <c r="E133" s="224" t="s">
        <v>227</v>
      </c>
      <c r="F133" s="224" t="s">
        <v>228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SUM(P134:P148)</f>
        <v>0</v>
      </c>
      <c r="Q133" s="218"/>
      <c r="R133" s="219">
        <f>SUM(R134:R148)</f>
        <v>0</v>
      </c>
      <c r="S133" s="218"/>
      <c r="T133" s="220">
        <f>SUM(T134:T148)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82</v>
      </c>
      <c r="AY133" s="221" t="s">
        <v>152</v>
      </c>
      <c r="BK133" s="223">
        <f>SUM(BK134:BK148)</f>
        <v>0</v>
      </c>
    </row>
    <row r="134" s="2" customFormat="1" ht="24.15" customHeight="1">
      <c r="A134" s="38"/>
      <c r="B134" s="39"/>
      <c r="C134" s="226" t="s">
        <v>170</v>
      </c>
      <c r="D134" s="226" t="s">
        <v>154</v>
      </c>
      <c r="E134" s="227" t="s">
        <v>516</v>
      </c>
      <c r="F134" s="228" t="s">
        <v>517</v>
      </c>
      <c r="G134" s="229" t="s">
        <v>232</v>
      </c>
      <c r="H134" s="230">
        <v>0.24099999999999999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84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159</v>
      </c>
      <c r="BM134" s="237" t="s">
        <v>518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519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84</v>
      </c>
    </row>
    <row r="136" s="2" customFormat="1">
      <c r="A136" s="38"/>
      <c r="B136" s="39"/>
      <c r="C136" s="40"/>
      <c r="D136" s="244" t="s">
        <v>163</v>
      </c>
      <c r="E136" s="40"/>
      <c r="F136" s="245" t="s">
        <v>520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2" customFormat="1" ht="24.15" customHeight="1">
      <c r="A137" s="38"/>
      <c r="B137" s="39"/>
      <c r="C137" s="226" t="s">
        <v>159</v>
      </c>
      <c r="D137" s="226" t="s">
        <v>154</v>
      </c>
      <c r="E137" s="227" t="s">
        <v>421</v>
      </c>
      <c r="F137" s="228" t="s">
        <v>422</v>
      </c>
      <c r="G137" s="229" t="s">
        <v>232</v>
      </c>
      <c r="H137" s="230">
        <v>9.1579999999999995</v>
      </c>
      <c r="I137" s="231"/>
      <c r="J137" s="232">
        <f>ROUND(I137*H137,2)</f>
        <v>0</v>
      </c>
      <c r="K137" s="228" t="s">
        <v>158</v>
      </c>
      <c r="L137" s="44"/>
      <c r="M137" s="233" t="s">
        <v>1</v>
      </c>
      <c r="N137" s="234" t="s">
        <v>39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159</v>
      </c>
      <c r="AT137" s="237" t="s">
        <v>154</v>
      </c>
      <c r="AU137" s="237" t="s">
        <v>84</v>
      </c>
      <c r="AY137" s="17" t="s">
        <v>152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82</v>
      </c>
      <c r="BK137" s="238">
        <f>ROUND(I137*H137,2)</f>
        <v>0</v>
      </c>
      <c r="BL137" s="17" t="s">
        <v>159</v>
      </c>
      <c r="BM137" s="237" t="s">
        <v>521</v>
      </c>
    </row>
    <row r="138" s="2" customFormat="1">
      <c r="A138" s="38"/>
      <c r="B138" s="39"/>
      <c r="C138" s="40"/>
      <c r="D138" s="239" t="s">
        <v>161</v>
      </c>
      <c r="E138" s="40"/>
      <c r="F138" s="240" t="s">
        <v>424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161</v>
      </c>
      <c r="AU138" s="17" t="s">
        <v>84</v>
      </c>
    </row>
    <row r="139" s="2" customFormat="1">
      <c r="A139" s="38"/>
      <c r="B139" s="39"/>
      <c r="C139" s="40"/>
      <c r="D139" s="244" t="s">
        <v>163</v>
      </c>
      <c r="E139" s="40"/>
      <c r="F139" s="245" t="s">
        <v>425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84</v>
      </c>
    </row>
    <row r="140" s="13" customFormat="1">
      <c r="A140" s="13"/>
      <c r="B140" s="246"/>
      <c r="C140" s="247"/>
      <c r="D140" s="239" t="s">
        <v>241</v>
      </c>
      <c r="E140" s="248" t="s">
        <v>1</v>
      </c>
      <c r="F140" s="249" t="s">
        <v>522</v>
      </c>
      <c r="G140" s="247"/>
      <c r="H140" s="250">
        <v>9.1579999999999995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241</v>
      </c>
      <c r="AU140" s="256" t="s">
        <v>84</v>
      </c>
      <c r="AV140" s="13" t="s">
        <v>84</v>
      </c>
      <c r="AW140" s="13" t="s">
        <v>31</v>
      </c>
      <c r="AX140" s="13" t="s">
        <v>82</v>
      </c>
      <c r="AY140" s="256" t="s">
        <v>152</v>
      </c>
    </row>
    <row r="141" s="2" customFormat="1" ht="33" customHeight="1">
      <c r="A141" s="38"/>
      <c r="B141" s="39"/>
      <c r="C141" s="226" t="s">
        <v>182</v>
      </c>
      <c r="D141" s="226" t="s">
        <v>154</v>
      </c>
      <c r="E141" s="227" t="s">
        <v>256</v>
      </c>
      <c r="F141" s="228" t="s">
        <v>257</v>
      </c>
      <c r="G141" s="229" t="s">
        <v>232</v>
      </c>
      <c r="H141" s="230">
        <v>0.21199999999999999</v>
      </c>
      <c r="I141" s="231"/>
      <c r="J141" s="232">
        <f>ROUND(I141*H141,2)</f>
        <v>0</v>
      </c>
      <c r="K141" s="228" t="s">
        <v>158</v>
      </c>
      <c r="L141" s="44"/>
      <c r="M141" s="233" t="s">
        <v>1</v>
      </c>
      <c r="N141" s="234" t="s">
        <v>39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159</v>
      </c>
      <c r="AT141" s="237" t="s">
        <v>154</v>
      </c>
      <c r="AU141" s="237" t="s">
        <v>84</v>
      </c>
      <c r="AY141" s="17" t="s">
        <v>152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82</v>
      </c>
      <c r="BK141" s="238">
        <f>ROUND(I141*H141,2)</f>
        <v>0</v>
      </c>
      <c r="BL141" s="17" t="s">
        <v>159</v>
      </c>
      <c r="BM141" s="237" t="s">
        <v>523</v>
      </c>
    </row>
    <row r="142" s="2" customFormat="1">
      <c r="A142" s="38"/>
      <c r="B142" s="39"/>
      <c r="C142" s="40"/>
      <c r="D142" s="239" t="s">
        <v>161</v>
      </c>
      <c r="E142" s="40"/>
      <c r="F142" s="240" t="s">
        <v>259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161</v>
      </c>
      <c r="AU142" s="17" t="s">
        <v>84</v>
      </c>
    </row>
    <row r="143" s="2" customFormat="1">
      <c r="A143" s="38"/>
      <c r="B143" s="39"/>
      <c r="C143" s="40"/>
      <c r="D143" s="244" t="s">
        <v>163</v>
      </c>
      <c r="E143" s="40"/>
      <c r="F143" s="245" t="s">
        <v>260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84</v>
      </c>
    </row>
    <row r="144" s="13" customFormat="1">
      <c r="A144" s="13"/>
      <c r="B144" s="246"/>
      <c r="C144" s="247"/>
      <c r="D144" s="239" t="s">
        <v>241</v>
      </c>
      <c r="E144" s="248" t="s">
        <v>1</v>
      </c>
      <c r="F144" s="249" t="s">
        <v>524</v>
      </c>
      <c r="G144" s="247"/>
      <c r="H144" s="250">
        <v>0.21199999999999999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241</v>
      </c>
      <c r="AU144" s="256" t="s">
        <v>84</v>
      </c>
      <c r="AV144" s="13" t="s">
        <v>84</v>
      </c>
      <c r="AW144" s="13" t="s">
        <v>31</v>
      </c>
      <c r="AX144" s="13" t="s">
        <v>82</v>
      </c>
      <c r="AY144" s="256" t="s">
        <v>152</v>
      </c>
    </row>
    <row r="145" s="2" customFormat="1" ht="33" customHeight="1">
      <c r="A145" s="38"/>
      <c r="B145" s="39"/>
      <c r="C145" s="226" t="s">
        <v>190</v>
      </c>
      <c r="D145" s="226" t="s">
        <v>154</v>
      </c>
      <c r="E145" s="227" t="s">
        <v>262</v>
      </c>
      <c r="F145" s="228" t="s">
        <v>263</v>
      </c>
      <c r="G145" s="229" t="s">
        <v>232</v>
      </c>
      <c r="H145" s="230">
        <v>0.029000000000000001</v>
      </c>
      <c r="I145" s="231"/>
      <c r="J145" s="232">
        <f>ROUND(I145*H145,2)</f>
        <v>0</v>
      </c>
      <c r="K145" s="228" t="s">
        <v>158</v>
      </c>
      <c r="L145" s="44"/>
      <c r="M145" s="233" t="s">
        <v>1</v>
      </c>
      <c r="N145" s="234" t="s">
        <v>39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159</v>
      </c>
      <c r="AT145" s="237" t="s">
        <v>154</v>
      </c>
      <c r="AU145" s="237" t="s">
        <v>84</v>
      </c>
      <c r="AY145" s="17" t="s">
        <v>152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82</v>
      </c>
      <c r="BK145" s="238">
        <f>ROUND(I145*H145,2)</f>
        <v>0</v>
      </c>
      <c r="BL145" s="17" t="s">
        <v>159</v>
      </c>
      <c r="BM145" s="237" t="s">
        <v>525</v>
      </c>
    </row>
    <row r="146" s="2" customFormat="1">
      <c r="A146" s="38"/>
      <c r="B146" s="39"/>
      <c r="C146" s="40"/>
      <c r="D146" s="239" t="s">
        <v>161</v>
      </c>
      <c r="E146" s="40"/>
      <c r="F146" s="240" t="s">
        <v>265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84</v>
      </c>
    </row>
    <row r="147" s="2" customFormat="1">
      <c r="A147" s="38"/>
      <c r="B147" s="39"/>
      <c r="C147" s="40"/>
      <c r="D147" s="244" t="s">
        <v>163</v>
      </c>
      <c r="E147" s="40"/>
      <c r="F147" s="245" t="s">
        <v>266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84</v>
      </c>
    </row>
    <row r="148" s="13" customFormat="1">
      <c r="A148" s="13"/>
      <c r="B148" s="246"/>
      <c r="C148" s="247"/>
      <c r="D148" s="239" t="s">
        <v>241</v>
      </c>
      <c r="E148" s="248" t="s">
        <v>1</v>
      </c>
      <c r="F148" s="249" t="s">
        <v>526</v>
      </c>
      <c r="G148" s="247"/>
      <c r="H148" s="250">
        <v>0.029000000000000001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241</v>
      </c>
      <c r="AU148" s="256" t="s">
        <v>84</v>
      </c>
      <c r="AV148" s="13" t="s">
        <v>84</v>
      </c>
      <c r="AW148" s="13" t="s">
        <v>31</v>
      </c>
      <c r="AX148" s="13" t="s">
        <v>82</v>
      </c>
      <c r="AY148" s="256" t="s">
        <v>152</v>
      </c>
    </row>
    <row r="149" s="12" customFormat="1" ht="25.92" customHeight="1">
      <c r="A149" s="12"/>
      <c r="B149" s="210"/>
      <c r="C149" s="211"/>
      <c r="D149" s="212" t="s">
        <v>73</v>
      </c>
      <c r="E149" s="213" t="s">
        <v>285</v>
      </c>
      <c r="F149" s="213" t="s">
        <v>286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0.029259999999999998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84</v>
      </c>
      <c r="AT149" s="222" t="s">
        <v>73</v>
      </c>
      <c r="AU149" s="222" t="s">
        <v>74</v>
      </c>
      <c r="AY149" s="221" t="s">
        <v>152</v>
      </c>
      <c r="BK149" s="223">
        <f>BK150</f>
        <v>0</v>
      </c>
    </row>
    <row r="150" s="12" customFormat="1" ht="22.8" customHeight="1">
      <c r="A150" s="12"/>
      <c r="B150" s="210"/>
      <c r="C150" s="211"/>
      <c r="D150" s="212" t="s">
        <v>73</v>
      </c>
      <c r="E150" s="224" t="s">
        <v>287</v>
      </c>
      <c r="F150" s="224" t="s">
        <v>288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SUM(P151:P154)</f>
        <v>0</v>
      </c>
      <c r="Q150" s="218"/>
      <c r="R150" s="219">
        <f>SUM(R151:R154)</f>
        <v>0</v>
      </c>
      <c r="S150" s="218"/>
      <c r="T150" s="220">
        <f>SUM(T151:T154)</f>
        <v>0.029259999999999998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84</v>
      </c>
      <c r="AT150" s="222" t="s">
        <v>73</v>
      </c>
      <c r="AU150" s="222" t="s">
        <v>82</v>
      </c>
      <c r="AY150" s="221" t="s">
        <v>152</v>
      </c>
      <c r="BK150" s="223">
        <f>SUM(BK151:BK154)</f>
        <v>0</v>
      </c>
    </row>
    <row r="151" s="2" customFormat="1" ht="24.15" customHeight="1">
      <c r="A151" s="38"/>
      <c r="B151" s="39"/>
      <c r="C151" s="226" t="s">
        <v>82</v>
      </c>
      <c r="D151" s="226" t="s">
        <v>154</v>
      </c>
      <c r="E151" s="227" t="s">
        <v>527</v>
      </c>
      <c r="F151" s="228" t="s">
        <v>528</v>
      </c>
      <c r="G151" s="229" t="s">
        <v>157</v>
      </c>
      <c r="H151" s="230">
        <v>2.0899999999999999</v>
      </c>
      <c r="I151" s="231"/>
      <c r="J151" s="232">
        <f>ROUND(I151*H151,2)</f>
        <v>0</v>
      </c>
      <c r="K151" s="228" t="s">
        <v>529</v>
      </c>
      <c r="L151" s="44"/>
      <c r="M151" s="233" t="s">
        <v>1</v>
      </c>
      <c r="N151" s="234" t="s">
        <v>39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0.014</v>
      </c>
      <c r="T151" s="236">
        <f>S151*H151</f>
        <v>0.029259999999999998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261</v>
      </c>
      <c r="AT151" s="237" t="s">
        <v>154</v>
      </c>
      <c r="AU151" s="237" t="s">
        <v>84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82</v>
      </c>
      <c r="BK151" s="238">
        <f>ROUND(I151*H151,2)</f>
        <v>0</v>
      </c>
      <c r="BL151" s="17" t="s">
        <v>261</v>
      </c>
      <c r="BM151" s="237" t="s">
        <v>530</v>
      </c>
    </row>
    <row r="152" s="2" customFormat="1">
      <c r="A152" s="38"/>
      <c r="B152" s="39"/>
      <c r="C152" s="40"/>
      <c r="D152" s="239" t="s">
        <v>161</v>
      </c>
      <c r="E152" s="40"/>
      <c r="F152" s="240" t="s">
        <v>528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161</v>
      </c>
      <c r="AU152" s="17" t="s">
        <v>84</v>
      </c>
    </row>
    <row r="153" s="2" customFormat="1">
      <c r="A153" s="38"/>
      <c r="B153" s="39"/>
      <c r="C153" s="40"/>
      <c r="D153" s="244" t="s">
        <v>163</v>
      </c>
      <c r="E153" s="40"/>
      <c r="F153" s="245" t="s">
        <v>531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84</v>
      </c>
    </row>
    <row r="154" s="13" customFormat="1">
      <c r="A154" s="13"/>
      <c r="B154" s="246"/>
      <c r="C154" s="247"/>
      <c r="D154" s="239" t="s">
        <v>241</v>
      </c>
      <c r="E154" s="248" t="s">
        <v>1</v>
      </c>
      <c r="F154" s="249" t="s">
        <v>532</v>
      </c>
      <c r="G154" s="247"/>
      <c r="H154" s="250">
        <v>2.0899999999999999</v>
      </c>
      <c r="I154" s="251"/>
      <c r="J154" s="247"/>
      <c r="K154" s="247"/>
      <c r="L154" s="252"/>
      <c r="M154" s="283"/>
      <c r="N154" s="284"/>
      <c r="O154" s="284"/>
      <c r="P154" s="284"/>
      <c r="Q154" s="284"/>
      <c r="R154" s="284"/>
      <c r="S154" s="284"/>
      <c r="T154" s="2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241</v>
      </c>
      <c r="AU154" s="256" t="s">
        <v>84</v>
      </c>
      <c r="AV154" s="13" t="s">
        <v>84</v>
      </c>
      <c r="AW154" s="13" t="s">
        <v>31</v>
      </c>
      <c r="AX154" s="13" t="s">
        <v>82</v>
      </c>
      <c r="AY154" s="256" t="s">
        <v>152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zQWUFllomXSNBUqQdVnKwAnPAoFRSs8yzA0/XTIF6tx2BEbnF5P1cGIRxXteenSiEPDlPpu9lPCaYfdOzHa5JA==" hashValue="bhk2dxP30vhLmdQAvPQNodRD8XXJXI6nB0wsjtVLtPcDfrNjR7y361Le+iQq9RwEQoM040eqH2+MZYBEUpA6HA==" algorithmName="SHA-512" password="CC35"/>
  <autoFilter ref="C124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30" r:id="rId1" display="https://podminky.urs.cz/item/CS_URS_2022_02/981011111"/>
    <hyperlink ref="F136" r:id="rId2" display="https://podminky.urs.cz/item/CS_URS_2022_02/997006512"/>
    <hyperlink ref="F139" r:id="rId3" display="https://podminky.urs.cz/item/CS_URS_2022_02/997013509"/>
    <hyperlink ref="F143" r:id="rId4" display="https://podminky.urs.cz/item/CS_URS_2022_02/997013811"/>
    <hyperlink ref="F147" r:id="rId5" display="https://podminky.urs.cz/item/CS_URS_2022_02/997013814"/>
    <hyperlink ref="F153" r:id="rId6" display="https://podminky.urs.cz/item/CS_URS_2021_01/7123008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1" customFormat="1" ht="12" customHeight="1">
      <c r="B8" s="20"/>
      <c r="D8" s="150" t="s">
        <v>117</v>
      </c>
      <c r="L8" s="20"/>
    </row>
    <row r="9" s="2" customFormat="1" ht="16.5" customHeight="1">
      <c r="A9" s="38"/>
      <c r="B9" s="44"/>
      <c r="C9" s="38"/>
      <c r="D9" s="38"/>
      <c r="E9" s="151" t="s">
        <v>361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362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533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26</v>
      </c>
      <c r="G14" s="38"/>
      <c r="H14" s="38"/>
      <c r="I14" s="150" t="s">
        <v>22</v>
      </c>
      <c r="J14" s="153" t="str">
        <f>'Rekapitulace stavby'!AN8</f>
        <v>18. 10. 2022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364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26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33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ROUND((SUM(BE121:BE136)),  2)</f>
        <v>0</v>
      </c>
      <c r="G35" s="38"/>
      <c r="H35" s="38"/>
      <c r="I35" s="164">
        <v>0.20999999999999999</v>
      </c>
      <c r="J35" s="163">
        <f>ROUND(((SUM(BE121:BE136))*I35),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ROUND((SUM(BF121:BF136)),  2)</f>
        <v>0</v>
      </c>
      <c r="G36" s="38"/>
      <c r="H36" s="38"/>
      <c r="I36" s="164">
        <v>0.14999999999999999</v>
      </c>
      <c r="J36" s="163">
        <f>ROUND(((SUM(BF121:BF136))*I36),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ROUND((SUM(BG121:BG136)),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ROUND((SUM(BH121:BH136)),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ROUND((SUM(BI121:BI136)),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361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362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017-03 - Ostaní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18. 10. 2022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30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121</v>
      </c>
      <c r="D96" s="185"/>
      <c r="E96" s="185"/>
      <c r="F96" s="185"/>
      <c r="G96" s="185"/>
      <c r="H96" s="185"/>
      <c r="I96" s="185"/>
      <c r="J96" s="186" t="s">
        <v>122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123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124</v>
      </c>
    </row>
    <row r="99" s="9" customFormat="1" ht="24.96" customHeight="1">
      <c r="A99" s="9"/>
      <c r="B99" s="188"/>
      <c r="C99" s="189"/>
      <c r="D99" s="190" t="s">
        <v>135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83" t="str">
        <f>E7</f>
        <v>Nový Bor, Libuň, Lučany, Višňová, Zákupy, Železný Brod – demolice (strážní domky, provozní objekty)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117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361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362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017-03 - Ostaní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 </v>
      </c>
      <c r="G115" s="40"/>
      <c r="H115" s="40"/>
      <c r="I115" s="32" t="s">
        <v>22</v>
      </c>
      <c r="J115" s="79" t="str">
        <f>IF(J14="","",J14)</f>
        <v>18. 10. 2022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SŽ s.o. OŘ. Hradec Králové</v>
      </c>
      <c r="G117" s="40"/>
      <c r="H117" s="40"/>
      <c r="I117" s="32" t="s">
        <v>30</v>
      </c>
      <c r="J117" s="36" t="str">
        <f>E23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32</v>
      </c>
      <c r="J118" s="36" t="str">
        <f>E26</f>
        <v>FRAM Consult a.s.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138</v>
      </c>
      <c r="D120" s="202" t="s">
        <v>59</v>
      </c>
      <c r="E120" s="202" t="s">
        <v>55</v>
      </c>
      <c r="F120" s="202" t="s">
        <v>56</v>
      </c>
      <c r="G120" s="202" t="s">
        <v>139</v>
      </c>
      <c r="H120" s="202" t="s">
        <v>140</v>
      </c>
      <c r="I120" s="202" t="s">
        <v>141</v>
      </c>
      <c r="J120" s="202" t="s">
        <v>122</v>
      </c>
      <c r="K120" s="203" t="s">
        <v>142</v>
      </c>
      <c r="L120" s="204"/>
      <c r="M120" s="100" t="s">
        <v>1</v>
      </c>
      <c r="N120" s="101" t="s">
        <v>38</v>
      </c>
      <c r="O120" s="101" t="s">
        <v>143</v>
      </c>
      <c r="P120" s="101" t="s">
        <v>144</v>
      </c>
      <c r="Q120" s="101" t="s">
        <v>145</v>
      </c>
      <c r="R120" s="101" t="s">
        <v>146</v>
      </c>
      <c r="S120" s="101" t="s">
        <v>147</v>
      </c>
      <c r="T120" s="102" t="s">
        <v>148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149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124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73</v>
      </c>
      <c r="E122" s="213" t="s">
        <v>349</v>
      </c>
      <c r="F122" s="213" t="s">
        <v>350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SUM(P123:P136)</f>
        <v>0</v>
      </c>
      <c r="Q122" s="218"/>
      <c r="R122" s="219">
        <f>SUM(R123:R136)</f>
        <v>0</v>
      </c>
      <c r="S122" s="218"/>
      <c r="T122" s="220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182</v>
      </c>
      <c r="AT122" s="222" t="s">
        <v>73</v>
      </c>
      <c r="AU122" s="222" t="s">
        <v>74</v>
      </c>
      <c r="AY122" s="221" t="s">
        <v>152</v>
      </c>
      <c r="BK122" s="223">
        <f>SUM(BK123:BK136)</f>
        <v>0</v>
      </c>
    </row>
    <row r="123" s="2" customFormat="1" ht="16.5" customHeight="1">
      <c r="A123" s="38"/>
      <c r="B123" s="39"/>
      <c r="C123" s="226" t="s">
        <v>82</v>
      </c>
      <c r="D123" s="226" t="s">
        <v>154</v>
      </c>
      <c r="E123" s="227" t="s">
        <v>534</v>
      </c>
      <c r="F123" s="228" t="s">
        <v>352</v>
      </c>
      <c r="G123" s="229" t="s">
        <v>535</v>
      </c>
      <c r="H123" s="286"/>
      <c r="I123" s="231"/>
      <c r="J123" s="232">
        <f>ROUND(I123*H123,2)</f>
        <v>0</v>
      </c>
      <c r="K123" s="228" t="s">
        <v>158</v>
      </c>
      <c r="L123" s="44"/>
      <c r="M123" s="233" t="s">
        <v>1</v>
      </c>
      <c r="N123" s="234" t="s">
        <v>39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357</v>
      </c>
      <c r="AT123" s="237" t="s">
        <v>154</v>
      </c>
      <c r="AU123" s="237" t="s">
        <v>82</v>
      </c>
      <c r="AY123" s="17" t="s">
        <v>152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82</v>
      </c>
      <c r="BK123" s="238">
        <f>ROUND(I123*H123,2)</f>
        <v>0</v>
      </c>
      <c r="BL123" s="17" t="s">
        <v>357</v>
      </c>
      <c r="BM123" s="237" t="s">
        <v>536</v>
      </c>
    </row>
    <row r="124" s="2" customFormat="1">
      <c r="A124" s="38"/>
      <c r="B124" s="39"/>
      <c r="C124" s="40"/>
      <c r="D124" s="239" t="s">
        <v>161</v>
      </c>
      <c r="E124" s="40"/>
      <c r="F124" s="240" t="s">
        <v>352</v>
      </c>
      <c r="G124" s="40"/>
      <c r="H124" s="40"/>
      <c r="I124" s="241"/>
      <c r="J124" s="40"/>
      <c r="K124" s="40"/>
      <c r="L124" s="44"/>
      <c r="M124" s="242"/>
      <c r="N124" s="24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161</v>
      </c>
      <c r="AU124" s="17" t="s">
        <v>82</v>
      </c>
    </row>
    <row r="125" s="2" customFormat="1">
      <c r="A125" s="38"/>
      <c r="B125" s="39"/>
      <c r="C125" s="40"/>
      <c r="D125" s="244" t="s">
        <v>163</v>
      </c>
      <c r="E125" s="40"/>
      <c r="F125" s="245" t="s">
        <v>537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163</v>
      </c>
      <c r="AU125" s="17" t="s">
        <v>82</v>
      </c>
    </row>
    <row r="126" s="2" customFormat="1" ht="16.5" customHeight="1">
      <c r="A126" s="38"/>
      <c r="B126" s="39"/>
      <c r="C126" s="226" t="s">
        <v>84</v>
      </c>
      <c r="D126" s="226" t="s">
        <v>154</v>
      </c>
      <c r="E126" s="227" t="s">
        <v>538</v>
      </c>
      <c r="F126" s="228" t="s">
        <v>539</v>
      </c>
      <c r="G126" s="229" t="s">
        <v>535</v>
      </c>
      <c r="H126" s="286"/>
      <c r="I126" s="231"/>
      <c r="J126" s="232">
        <f>ROUND(I126*H126,2)</f>
        <v>0</v>
      </c>
      <c r="K126" s="228" t="s">
        <v>158</v>
      </c>
      <c r="L126" s="44"/>
      <c r="M126" s="233" t="s">
        <v>1</v>
      </c>
      <c r="N126" s="234" t="s">
        <v>39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357</v>
      </c>
      <c r="AT126" s="237" t="s">
        <v>154</v>
      </c>
      <c r="AU126" s="237" t="s">
        <v>82</v>
      </c>
      <c r="AY126" s="17" t="s">
        <v>152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82</v>
      </c>
      <c r="BK126" s="238">
        <f>ROUND(I126*H126,2)</f>
        <v>0</v>
      </c>
      <c r="BL126" s="17" t="s">
        <v>357</v>
      </c>
      <c r="BM126" s="237" t="s">
        <v>540</v>
      </c>
    </row>
    <row r="127" s="2" customFormat="1">
      <c r="A127" s="38"/>
      <c r="B127" s="39"/>
      <c r="C127" s="40"/>
      <c r="D127" s="239" t="s">
        <v>161</v>
      </c>
      <c r="E127" s="40"/>
      <c r="F127" s="240" t="s">
        <v>539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161</v>
      </c>
      <c r="AU127" s="17" t="s">
        <v>82</v>
      </c>
    </row>
    <row r="128" s="2" customFormat="1">
      <c r="A128" s="38"/>
      <c r="B128" s="39"/>
      <c r="C128" s="40"/>
      <c r="D128" s="244" t="s">
        <v>163</v>
      </c>
      <c r="E128" s="40"/>
      <c r="F128" s="245" t="s">
        <v>541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163</v>
      </c>
      <c r="AU128" s="17" t="s">
        <v>82</v>
      </c>
    </row>
    <row r="129" s="2" customFormat="1" ht="16.5" customHeight="1">
      <c r="A129" s="38"/>
      <c r="B129" s="39"/>
      <c r="C129" s="226" t="s">
        <v>170</v>
      </c>
      <c r="D129" s="226" t="s">
        <v>154</v>
      </c>
      <c r="E129" s="227" t="s">
        <v>542</v>
      </c>
      <c r="F129" s="228" t="s">
        <v>543</v>
      </c>
      <c r="G129" s="229" t="s">
        <v>535</v>
      </c>
      <c r="H129" s="286"/>
      <c r="I129" s="231"/>
      <c r="J129" s="232">
        <f>ROUND(I129*H129,2)</f>
        <v>0</v>
      </c>
      <c r="K129" s="228" t="s">
        <v>158</v>
      </c>
      <c r="L129" s="44"/>
      <c r="M129" s="233" t="s">
        <v>1</v>
      </c>
      <c r="N129" s="234" t="s">
        <v>39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357</v>
      </c>
      <c r="AT129" s="237" t="s">
        <v>154</v>
      </c>
      <c r="AU129" s="237" t="s">
        <v>82</v>
      </c>
      <c r="AY129" s="17" t="s">
        <v>152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82</v>
      </c>
      <c r="BK129" s="238">
        <f>ROUND(I129*H129,2)</f>
        <v>0</v>
      </c>
      <c r="BL129" s="17" t="s">
        <v>357</v>
      </c>
      <c r="BM129" s="237" t="s">
        <v>544</v>
      </c>
    </row>
    <row r="130" s="2" customFormat="1">
      <c r="A130" s="38"/>
      <c r="B130" s="39"/>
      <c r="C130" s="40"/>
      <c r="D130" s="239" t="s">
        <v>161</v>
      </c>
      <c r="E130" s="40"/>
      <c r="F130" s="240" t="s">
        <v>543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161</v>
      </c>
      <c r="AU130" s="17" t="s">
        <v>82</v>
      </c>
    </row>
    <row r="131" s="2" customFormat="1">
      <c r="A131" s="38"/>
      <c r="B131" s="39"/>
      <c r="C131" s="40"/>
      <c r="D131" s="244" t="s">
        <v>163</v>
      </c>
      <c r="E131" s="40"/>
      <c r="F131" s="245" t="s">
        <v>545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82</v>
      </c>
    </row>
    <row r="132" s="2" customFormat="1" ht="21.75" customHeight="1">
      <c r="A132" s="38"/>
      <c r="B132" s="39"/>
      <c r="C132" s="226" t="s">
        <v>159</v>
      </c>
      <c r="D132" s="226" t="s">
        <v>154</v>
      </c>
      <c r="E132" s="227" t="s">
        <v>546</v>
      </c>
      <c r="F132" s="228" t="s">
        <v>547</v>
      </c>
      <c r="G132" s="229" t="s">
        <v>548</v>
      </c>
      <c r="H132" s="230">
        <v>8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39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357</v>
      </c>
      <c r="AT132" s="237" t="s">
        <v>154</v>
      </c>
      <c r="AU132" s="237" t="s">
        <v>82</v>
      </c>
      <c r="AY132" s="17" t="s">
        <v>152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82</v>
      </c>
      <c r="BK132" s="238">
        <f>ROUND(I132*H132,2)</f>
        <v>0</v>
      </c>
      <c r="BL132" s="17" t="s">
        <v>357</v>
      </c>
      <c r="BM132" s="237" t="s">
        <v>549</v>
      </c>
    </row>
    <row r="133" s="2" customFormat="1">
      <c r="A133" s="38"/>
      <c r="B133" s="39"/>
      <c r="C133" s="40"/>
      <c r="D133" s="239" t="s">
        <v>161</v>
      </c>
      <c r="E133" s="40"/>
      <c r="F133" s="240" t="s">
        <v>547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161</v>
      </c>
      <c r="AU133" s="17" t="s">
        <v>82</v>
      </c>
    </row>
    <row r="134" s="2" customFormat="1" ht="16.5" customHeight="1">
      <c r="A134" s="38"/>
      <c r="B134" s="39"/>
      <c r="C134" s="226" t="s">
        <v>182</v>
      </c>
      <c r="D134" s="226" t="s">
        <v>154</v>
      </c>
      <c r="E134" s="227" t="s">
        <v>354</v>
      </c>
      <c r="F134" s="228" t="s">
        <v>355</v>
      </c>
      <c r="G134" s="229" t="s">
        <v>356</v>
      </c>
      <c r="H134" s="230">
        <v>1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357</v>
      </c>
      <c r="AT134" s="237" t="s">
        <v>154</v>
      </c>
      <c r="AU134" s="237" t="s">
        <v>82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357</v>
      </c>
      <c r="BM134" s="237" t="s">
        <v>550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355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82</v>
      </c>
    </row>
    <row r="136" s="2" customFormat="1">
      <c r="A136" s="38"/>
      <c r="B136" s="39"/>
      <c r="C136" s="40"/>
      <c r="D136" s="239" t="s">
        <v>359</v>
      </c>
      <c r="E136" s="40"/>
      <c r="F136" s="268" t="s">
        <v>551</v>
      </c>
      <c r="G136" s="40"/>
      <c r="H136" s="40"/>
      <c r="I136" s="241"/>
      <c r="J136" s="40"/>
      <c r="K136" s="40"/>
      <c r="L136" s="44"/>
      <c r="M136" s="269"/>
      <c r="N136" s="270"/>
      <c r="O136" s="271"/>
      <c r="P136" s="271"/>
      <c r="Q136" s="271"/>
      <c r="R136" s="271"/>
      <c r="S136" s="271"/>
      <c r="T136" s="27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359</v>
      </c>
      <c r="AU136" s="17" t="s">
        <v>82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jZMi3GrGcBlWZ71t4cVlKKR5IStYfYEU3umJFFMkz/Pc5zzRrOjG7QanBrK+8hVS9wH2xmmP9m+uzY47UWVenA==" hashValue="nP6ZteAwaROJ9tAq/is9HnBc6iMncWdf48IZziW7XjikU8A6QcNfj+xQxDK1Za0S7d+JFM8gauWA6ZZuVNaQSQ==" algorithmName="SHA-512" password="CC35"/>
  <autoFilter ref="C120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hyperlinks>
    <hyperlink ref="F125" r:id="rId1" display="https://podminky.urs.cz/item/CS_URS_2022_02/030001000"/>
    <hyperlink ref="F128" r:id="rId2" display="https://podminky.urs.cz/item/CS_URS_2022_02/062002000"/>
    <hyperlink ref="F131" r:id="rId3" display="https://podminky.urs.cz/item/CS_URS_2022_02/06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552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ROUND((SUM(BE130:BE352)),  2)</f>
        <v>0</v>
      </c>
      <c r="G33" s="38"/>
      <c r="H33" s="38"/>
      <c r="I33" s="164">
        <v>0.20999999999999999</v>
      </c>
      <c r="J33" s="163">
        <f>ROUND(((SUM(BE130:BE352))*I33),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ROUND((SUM(BF130:BF352)),  2)</f>
        <v>0</v>
      </c>
      <c r="G34" s="38"/>
      <c r="H34" s="38"/>
      <c r="I34" s="164">
        <v>0.14999999999999999</v>
      </c>
      <c r="J34" s="163">
        <f>ROUND(((SUM(BF130:BF352))*I34),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ROUND((SUM(BG130:BG352)),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ROUND((SUM(BH130:BH352)),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ROUND((SUM(BI130:BI352)),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018 - Višňová - výhybkářské stanoviště č.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366</v>
      </c>
      <c r="E99" s="196"/>
      <c r="F99" s="196"/>
      <c r="G99" s="196"/>
      <c r="H99" s="196"/>
      <c r="I99" s="196"/>
      <c r="J99" s="197">
        <f>J175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367</v>
      </c>
      <c r="E100" s="196"/>
      <c r="F100" s="196"/>
      <c r="G100" s="196"/>
      <c r="H100" s="196"/>
      <c r="I100" s="196"/>
      <c r="J100" s="197">
        <f>J207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J214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129</v>
      </c>
      <c r="E102" s="191"/>
      <c r="F102" s="191"/>
      <c r="G102" s="191"/>
      <c r="H102" s="191"/>
      <c r="I102" s="191"/>
      <c r="J102" s="192">
        <f>J249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130</v>
      </c>
      <c r="E103" s="196"/>
      <c r="F103" s="196"/>
      <c r="G103" s="196"/>
      <c r="H103" s="196"/>
      <c r="I103" s="196"/>
      <c r="J103" s="197">
        <f>J250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553</v>
      </c>
      <c r="E104" s="196"/>
      <c r="F104" s="196"/>
      <c r="G104" s="196"/>
      <c r="H104" s="196"/>
      <c r="I104" s="196"/>
      <c r="J104" s="197">
        <f>J256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368</v>
      </c>
      <c r="E105" s="196"/>
      <c r="F105" s="196"/>
      <c r="G105" s="196"/>
      <c r="H105" s="196"/>
      <c r="I105" s="196"/>
      <c r="J105" s="197">
        <f>J261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131</v>
      </c>
      <c r="E106" s="196"/>
      <c r="F106" s="196"/>
      <c r="G106" s="196"/>
      <c r="H106" s="196"/>
      <c r="I106" s="196"/>
      <c r="J106" s="197">
        <f>J277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132</v>
      </c>
      <c r="E107" s="196"/>
      <c r="F107" s="196"/>
      <c r="G107" s="196"/>
      <c r="H107" s="196"/>
      <c r="I107" s="196"/>
      <c r="J107" s="197">
        <f>J305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370</v>
      </c>
      <c r="E108" s="196"/>
      <c r="F108" s="196"/>
      <c r="G108" s="196"/>
      <c r="H108" s="196"/>
      <c r="I108" s="196"/>
      <c r="J108" s="197">
        <f>J322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134</v>
      </c>
      <c r="E109" s="191"/>
      <c r="F109" s="191"/>
      <c r="G109" s="191"/>
      <c r="H109" s="191"/>
      <c r="I109" s="191"/>
      <c r="J109" s="192">
        <f>J329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8"/>
      <c r="C110" s="189"/>
      <c r="D110" s="190" t="s">
        <v>135</v>
      </c>
      <c r="E110" s="191"/>
      <c r="F110" s="191"/>
      <c r="G110" s="191"/>
      <c r="H110" s="191"/>
      <c r="I110" s="191"/>
      <c r="J110" s="192">
        <f>J340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83" t="str">
        <f>E7</f>
        <v>Nový Bor, Libuň, Lučany, Višňová, Zákupy, Železný Brod – demolice (strážní domky, provozní objekty)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018 - Višňová - výhybkářské stanoviště č. 1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18. 10. 2022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SŽ s.o. OŘ. Hradec Králové</v>
      </c>
      <c r="G126" s="40"/>
      <c r="H126" s="40"/>
      <c r="I126" s="32" t="s">
        <v>30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32</v>
      </c>
      <c r="J127" s="36" t="str">
        <f>E24</f>
        <v>FRAM Consult a.s.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138</v>
      </c>
      <c r="D129" s="202" t="s">
        <v>59</v>
      </c>
      <c r="E129" s="202" t="s">
        <v>55</v>
      </c>
      <c r="F129" s="202" t="s">
        <v>56</v>
      </c>
      <c r="G129" s="202" t="s">
        <v>139</v>
      </c>
      <c r="H129" s="202" t="s">
        <v>140</v>
      </c>
      <c r="I129" s="202" t="s">
        <v>141</v>
      </c>
      <c r="J129" s="202" t="s">
        <v>122</v>
      </c>
      <c r="K129" s="203" t="s">
        <v>142</v>
      </c>
      <c r="L129" s="204"/>
      <c r="M129" s="100" t="s">
        <v>1</v>
      </c>
      <c r="N129" s="101" t="s">
        <v>38</v>
      </c>
      <c r="O129" s="101" t="s">
        <v>143</v>
      </c>
      <c r="P129" s="101" t="s">
        <v>144</v>
      </c>
      <c r="Q129" s="101" t="s">
        <v>145</v>
      </c>
      <c r="R129" s="101" t="s">
        <v>146</v>
      </c>
      <c r="S129" s="101" t="s">
        <v>147</v>
      </c>
      <c r="T129" s="102" t="s">
        <v>148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149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P131+P249+P329+P340</f>
        <v>0</v>
      </c>
      <c r="Q130" s="104"/>
      <c r="R130" s="207">
        <f>R131+R249+R329+R340</f>
        <v>28.476703999999998</v>
      </c>
      <c r="S130" s="104"/>
      <c r="T130" s="208">
        <f>T131+T249+T329+T340</f>
        <v>32.840145999999997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73</v>
      </c>
      <c r="AU130" s="17" t="s">
        <v>124</v>
      </c>
      <c r="BK130" s="209">
        <f>BK131+BK249+BK329+BK340</f>
        <v>0</v>
      </c>
    </row>
    <row r="131" s="12" customFormat="1" ht="25.92" customHeight="1">
      <c r="A131" s="12"/>
      <c r="B131" s="210"/>
      <c r="C131" s="211"/>
      <c r="D131" s="212" t="s">
        <v>73</v>
      </c>
      <c r="E131" s="213" t="s">
        <v>150</v>
      </c>
      <c r="F131" s="213" t="s">
        <v>151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P132+P175+P207+P214</f>
        <v>0</v>
      </c>
      <c r="Q131" s="218"/>
      <c r="R131" s="219">
        <f>R132+R175+R207+R214</f>
        <v>28.476703999999998</v>
      </c>
      <c r="S131" s="218"/>
      <c r="T131" s="220">
        <f>T132+T175+T207+T214</f>
        <v>30.519309999999997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82</v>
      </c>
      <c r="AT131" s="222" t="s">
        <v>73</v>
      </c>
      <c r="AU131" s="222" t="s">
        <v>74</v>
      </c>
      <c r="AY131" s="221" t="s">
        <v>152</v>
      </c>
      <c r="BK131" s="223">
        <f>BK132+BK175+BK207+BK214</f>
        <v>0</v>
      </c>
    </row>
    <row r="132" s="12" customFormat="1" ht="22.8" customHeight="1">
      <c r="A132" s="12"/>
      <c r="B132" s="210"/>
      <c r="C132" s="211"/>
      <c r="D132" s="212" t="s">
        <v>73</v>
      </c>
      <c r="E132" s="224" t="s">
        <v>82</v>
      </c>
      <c r="F132" s="224" t="s">
        <v>153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SUM(P133:P174)</f>
        <v>0</v>
      </c>
      <c r="Q132" s="218"/>
      <c r="R132" s="219">
        <f>SUM(R133:R174)</f>
        <v>28.476703999999998</v>
      </c>
      <c r="S132" s="218"/>
      <c r="T132" s="220">
        <f>SUM(T133:T174)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82</v>
      </c>
      <c r="AT132" s="222" t="s">
        <v>73</v>
      </c>
      <c r="AU132" s="222" t="s">
        <v>82</v>
      </c>
      <c r="AY132" s="221" t="s">
        <v>152</v>
      </c>
      <c r="BK132" s="223">
        <f>SUM(BK133:BK174)</f>
        <v>0</v>
      </c>
    </row>
    <row r="133" s="2" customFormat="1" ht="33" customHeight="1">
      <c r="A133" s="38"/>
      <c r="B133" s="39"/>
      <c r="C133" s="226" t="s">
        <v>554</v>
      </c>
      <c r="D133" s="226" t="s">
        <v>154</v>
      </c>
      <c r="E133" s="227" t="s">
        <v>555</v>
      </c>
      <c r="F133" s="228" t="s">
        <v>556</v>
      </c>
      <c r="G133" s="229" t="s">
        <v>157</v>
      </c>
      <c r="H133" s="230">
        <v>12</v>
      </c>
      <c r="I133" s="231"/>
      <c r="J133" s="232">
        <f>ROUND(I133*H133,2)</f>
        <v>0</v>
      </c>
      <c r="K133" s="228" t="s">
        <v>158</v>
      </c>
      <c r="L133" s="44"/>
      <c r="M133" s="233" t="s">
        <v>1</v>
      </c>
      <c r="N133" s="234" t="s">
        <v>39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159</v>
      </c>
      <c r="AT133" s="237" t="s">
        <v>154</v>
      </c>
      <c r="AU133" s="237" t="s">
        <v>84</v>
      </c>
      <c r="AY133" s="17" t="s">
        <v>152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82</v>
      </c>
      <c r="BK133" s="238">
        <f>ROUND(I133*H133,2)</f>
        <v>0</v>
      </c>
      <c r="BL133" s="17" t="s">
        <v>159</v>
      </c>
      <c r="BM133" s="237" t="s">
        <v>557</v>
      </c>
    </row>
    <row r="134" s="2" customFormat="1">
      <c r="A134" s="38"/>
      <c r="B134" s="39"/>
      <c r="C134" s="40"/>
      <c r="D134" s="239" t="s">
        <v>161</v>
      </c>
      <c r="E134" s="40"/>
      <c r="F134" s="240" t="s">
        <v>558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84</v>
      </c>
    </row>
    <row r="135" s="2" customFormat="1">
      <c r="A135" s="38"/>
      <c r="B135" s="39"/>
      <c r="C135" s="40"/>
      <c r="D135" s="244" t="s">
        <v>163</v>
      </c>
      <c r="E135" s="40"/>
      <c r="F135" s="245" t="s">
        <v>559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163</v>
      </c>
      <c r="AU135" s="17" t="s">
        <v>84</v>
      </c>
    </row>
    <row r="136" s="15" customFormat="1">
      <c r="A136" s="15"/>
      <c r="B136" s="273"/>
      <c r="C136" s="274"/>
      <c r="D136" s="239" t="s">
        <v>241</v>
      </c>
      <c r="E136" s="275" t="s">
        <v>1</v>
      </c>
      <c r="F136" s="276" t="s">
        <v>560</v>
      </c>
      <c r="G136" s="274"/>
      <c r="H136" s="275" t="s">
        <v>1</v>
      </c>
      <c r="I136" s="277"/>
      <c r="J136" s="274"/>
      <c r="K136" s="274"/>
      <c r="L136" s="278"/>
      <c r="M136" s="279"/>
      <c r="N136" s="280"/>
      <c r="O136" s="280"/>
      <c r="P136" s="280"/>
      <c r="Q136" s="280"/>
      <c r="R136" s="280"/>
      <c r="S136" s="280"/>
      <c r="T136" s="28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2" t="s">
        <v>241</v>
      </c>
      <c r="AU136" s="282" t="s">
        <v>84</v>
      </c>
      <c r="AV136" s="15" t="s">
        <v>82</v>
      </c>
      <c r="AW136" s="15" t="s">
        <v>31</v>
      </c>
      <c r="AX136" s="15" t="s">
        <v>74</v>
      </c>
      <c r="AY136" s="282" t="s">
        <v>152</v>
      </c>
    </row>
    <row r="137" s="13" customFormat="1">
      <c r="A137" s="13"/>
      <c r="B137" s="246"/>
      <c r="C137" s="247"/>
      <c r="D137" s="239" t="s">
        <v>241</v>
      </c>
      <c r="E137" s="248" t="s">
        <v>1</v>
      </c>
      <c r="F137" s="249" t="s">
        <v>561</v>
      </c>
      <c r="G137" s="247"/>
      <c r="H137" s="250">
        <v>12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241</v>
      </c>
      <c r="AU137" s="256" t="s">
        <v>84</v>
      </c>
      <c r="AV137" s="13" t="s">
        <v>84</v>
      </c>
      <c r="AW137" s="13" t="s">
        <v>31</v>
      </c>
      <c r="AX137" s="13" t="s">
        <v>74</v>
      </c>
      <c r="AY137" s="256" t="s">
        <v>152</v>
      </c>
    </row>
    <row r="138" s="14" customFormat="1">
      <c r="A138" s="14"/>
      <c r="B138" s="257"/>
      <c r="C138" s="258"/>
      <c r="D138" s="239" t="s">
        <v>241</v>
      </c>
      <c r="E138" s="259" t="s">
        <v>1</v>
      </c>
      <c r="F138" s="260" t="s">
        <v>243</v>
      </c>
      <c r="G138" s="258"/>
      <c r="H138" s="261">
        <v>12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241</v>
      </c>
      <c r="AU138" s="267" t="s">
        <v>84</v>
      </c>
      <c r="AV138" s="14" t="s">
        <v>159</v>
      </c>
      <c r="AW138" s="14" t="s">
        <v>31</v>
      </c>
      <c r="AX138" s="14" t="s">
        <v>82</v>
      </c>
      <c r="AY138" s="267" t="s">
        <v>152</v>
      </c>
    </row>
    <row r="139" s="2" customFormat="1" ht="24.15" customHeight="1">
      <c r="A139" s="38"/>
      <c r="B139" s="39"/>
      <c r="C139" s="226" t="s">
        <v>562</v>
      </c>
      <c r="D139" s="226" t="s">
        <v>154</v>
      </c>
      <c r="E139" s="227" t="s">
        <v>165</v>
      </c>
      <c r="F139" s="228" t="s">
        <v>166</v>
      </c>
      <c r="G139" s="229" t="s">
        <v>157</v>
      </c>
      <c r="H139" s="230">
        <v>12</v>
      </c>
      <c r="I139" s="231"/>
      <c r="J139" s="232">
        <f>ROUND(I139*H139,2)</f>
        <v>0</v>
      </c>
      <c r="K139" s="228" t="s">
        <v>158</v>
      </c>
      <c r="L139" s="44"/>
      <c r="M139" s="233" t="s">
        <v>1</v>
      </c>
      <c r="N139" s="234" t="s">
        <v>39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159</v>
      </c>
      <c r="AT139" s="237" t="s">
        <v>154</v>
      </c>
      <c r="AU139" s="237" t="s">
        <v>84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82</v>
      </c>
      <c r="BK139" s="238">
        <f>ROUND(I139*H139,2)</f>
        <v>0</v>
      </c>
      <c r="BL139" s="17" t="s">
        <v>159</v>
      </c>
      <c r="BM139" s="237" t="s">
        <v>563</v>
      </c>
    </row>
    <row r="140" s="2" customFormat="1">
      <c r="A140" s="38"/>
      <c r="B140" s="39"/>
      <c r="C140" s="40"/>
      <c r="D140" s="239" t="s">
        <v>161</v>
      </c>
      <c r="E140" s="40"/>
      <c r="F140" s="240" t="s">
        <v>168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84</v>
      </c>
    </row>
    <row r="141" s="2" customFormat="1">
      <c r="A141" s="38"/>
      <c r="B141" s="39"/>
      <c r="C141" s="40"/>
      <c r="D141" s="244" t="s">
        <v>163</v>
      </c>
      <c r="E141" s="40"/>
      <c r="F141" s="245" t="s">
        <v>169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13" customFormat="1">
      <c r="A142" s="13"/>
      <c r="B142" s="246"/>
      <c r="C142" s="247"/>
      <c r="D142" s="239" t="s">
        <v>241</v>
      </c>
      <c r="E142" s="248" t="s">
        <v>1</v>
      </c>
      <c r="F142" s="249" t="s">
        <v>229</v>
      </c>
      <c r="G142" s="247"/>
      <c r="H142" s="250">
        <v>12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241</v>
      </c>
      <c r="AU142" s="256" t="s">
        <v>84</v>
      </c>
      <c r="AV142" s="13" t="s">
        <v>84</v>
      </c>
      <c r="AW142" s="13" t="s">
        <v>31</v>
      </c>
      <c r="AX142" s="13" t="s">
        <v>82</v>
      </c>
      <c r="AY142" s="256" t="s">
        <v>152</v>
      </c>
    </row>
    <row r="143" s="2" customFormat="1" ht="24.15" customHeight="1">
      <c r="A143" s="38"/>
      <c r="B143" s="39"/>
      <c r="C143" s="226" t="s">
        <v>564</v>
      </c>
      <c r="D143" s="226" t="s">
        <v>154</v>
      </c>
      <c r="E143" s="227" t="s">
        <v>565</v>
      </c>
      <c r="F143" s="228" t="s">
        <v>566</v>
      </c>
      <c r="G143" s="229" t="s">
        <v>173</v>
      </c>
      <c r="H143" s="230">
        <v>6</v>
      </c>
      <c r="I143" s="231"/>
      <c r="J143" s="232">
        <f>ROUND(I143*H143,2)</f>
        <v>0</v>
      </c>
      <c r="K143" s="228" t="s">
        <v>158</v>
      </c>
      <c r="L143" s="44"/>
      <c r="M143" s="233" t="s">
        <v>1</v>
      </c>
      <c r="N143" s="234" t="s">
        <v>39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159</v>
      </c>
      <c r="AT143" s="237" t="s">
        <v>154</v>
      </c>
      <c r="AU143" s="237" t="s">
        <v>84</v>
      </c>
      <c r="AY143" s="17" t="s">
        <v>152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82</v>
      </c>
      <c r="BK143" s="238">
        <f>ROUND(I143*H143,2)</f>
        <v>0</v>
      </c>
      <c r="BL143" s="17" t="s">
        <v>159</v>
      </c>
      <c r="BM143" s="237" t="s">
        <v>567</v>
      </c>
    </row>
    <row r="144" s="2" customFormat="1">
      <c r="A144" s="38"/>
      <c r="B144" s="39"/>
      <c r="C144" s="40"/>
      <c r="D144" s="239" t="s">
        <v>161</v>
      </c>
      <c r="E144" s="40"/>
      <c r="F144" s="240" t="s">
        <v>568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84</v>
      </c>
    </row>
    <row r="145" s="2" customFormat="1">
      <c r="A145" s="38"/>
      <c r="B145" s="39"/>
      <c r="C145" s="40"/>
      <c r="D145" s="244" t="s">
        <v>163</v>
      </c>
      <c r="E145" s="40"/>
      <c r="F145" s="245" t="s">
        <v>569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84</v>
      </c>
    </row>
    <row r="146" s="15" customFormat="1">
      <c r="A146" s="15"/>
      <c r="B146" s="273"/>
      <c r="C146" s="274"/>
      <c r="D146" s="239" t="s">
        <v>241</v>
      </c>
      <c r="E146" s="275" t="s">
        <v>1</v>
      </c>
      <c r="F146" s="276" t="s">
        <v>570</v>
      </c>
      <c r="G146" s="274"/>
      <c r="H146" s="275" t="s">
        <v>1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241</v>
      </c>
      <c r="AU146" s="282" t="s">
        <v>84</v>
      </c>
      <c r="AV146" s="15" t="s">
        <v>82</v>
      </c>
      <c r="AW146" s="15" t="s">
        <v>31</v>
      </c>
      <c r="AX146" s="15" t="s">
        <v>74</v>
      </c>
      <c r="AY146" s="282" t="s">
        <v>152</v>
      </c>
    </row>
    <row r="147" s="13" customFormat="1">
      <c r="A147" s="13"/>
      <c r="B147" s="246"/>
      <c r="C147" s="247"/>
      <c r="D147" s="239" t="s">
        <v>241</v>
      </c>
      <c r="E147" s="248" t="s">
        <v>1</v>
      </c>
      <c r="F147" s="249" t="s">
        <v>190</v>
      </c>
      <c r="G147" s="247"/>
      <c r="H147" s="250">
        <v>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241</v>
      </c>
      <c r="AU147" s="256" t="s">
        <v>84</v>
      </c>
      <c r="AV147" s="13" t="s">
        <v>84</v>
      </c>
      <c r="AW147" s="13" t="s">
        <v>31</v>
      </c>
      <c r="AX147" s="13" t="s">
        <v>74</v>
      </c>
      <c r="AY147" s="256" t="s">
        <v>152</v>
      </c>
    </row>
    <row r="148" s="14" customFormat="1">
      <c r="A148" s="14"/>
      <c r="B148" s="257"/>
      <c r="C148" s="258"/>
      <c r="D148" s="239" t="s">
        <v>241</v>
      </c>
      <c r="E148" s="259" t="s">
        <v>1</v>
      </c>
      <c r="F148" s="260" t="s">
        <v>243</v>
      </c>
      <c r="G148" s="258"/>
      <c r="H148" s="261">
        <v>6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241</v>
      </c>
      <c r="AU148" s="267" t="s">
        <v>84</v>
      </c>
      <c r="AV148" s="14" t="s">
        <v>159</v>
      </c>
      <c r="AW148" s="14" t="s">
        <v>31</v>
      </c>
      <c r="AX148" s="14" t="s">
        <v>82</v>
      </c>
      <c r="AY148" s="267" t="s">
        <v>152</v>
      </c>
    </row>
    <row r="149" s="2" customFormat="1" ht="16.5" customHeight="1">
      <c r="A149" s="38"/>
      <c r="B149" s="39"/>
      <c r="C149" s="287" t="s">
        <v>571</v>
      </c>
      <c r="D149" s="287" t="s">
        <v>572</v>
      </c>
      <c r="E149" s="288" t="s">
        <v>573</v>
      </c>
      <c r="F149" s="289" t="s">
        <v>574</v>
      </c>
      <c r="G149" s="290" t="s">
        <v>232</v>
      </c>
      <c r="H149" s="291">
        <v>14.4</v>
      </c>
      <c r="I149" s="292"/>
      <c r="J149" s="293">
        <f>ROUND(I149*H149,2)</f>
        <v>0</v>
      </c>
      <c r="K149" s="289" t="s">
        <v>158</v>
      </c>
      <c r="L149" s="294"/>
      <c r="M149" s="295" t="s">
        <v>1</v>
      </c>
      <c r="N149" s="296" t="s">
        <v>39</v>
      </c>
      <c r="O149" s="91"/>
      <c r="P149" s="235">
        <f>O149*H149</f>
        <v>0</v>
      </c>
      <c r="Q149" s="235">
        <v>1</v>
      </c>
      <c r="R149" s="235">
        <f>Q149*H149</f>
        <v>14.4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203</v>
      </c>
      <c r="AT149" s="237" t="s">
        <v>572</v>
      </c>
      <c r="AU149" s="237" t="s">
        <v>84</v>
      </c>
      <c r="AY149" s="17" t="s">
        <v>152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82</v>
      </c>
      <c r="BK149" s="238">
        <f>ROUND(I149*H149,2)</f>
        <v>0</v>
      </c>
      <c r="BL149" s="17" t="s">
        <v>159</v>
      </c>
      <c r="BM149" s="237" t="s">
        <v>575</v>
      </c>
    </row>
    <row r="150" s="2" customFormat="1">
      <c r="A150" s="38"/>
      <c r="B150" s="39"/>
      <c r="C150" s="40"/>
      <c r="D150" s="239" t="s">
        <v>161</v>
      </c>
      <c r="E150" s="40"/>
      <c r="F150" s="240" t="s">
        <v>574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161</v>
      </c>
      <c r="AU150" s="17" t="s">
        <v>84</v>
      </c>
    </row>
    <row r="151" s="15" customFormat="1">
      <c r="A151" s="15"/>
      <c r="B151" s="273"/>
      <c r="C151" s="274"/>
      <c r="D151" s="239" t="s">
        <v>241</v>
      </c>
      <c r="E151" s="275" t="s">
        <v>1</v>
      </c>
      <c r="F151" s="276" t="s">
        <v>570</v>
      </c>
      <c r="G151" s="274"/>
      <c r="H151" s="275" t="s">
        <v>1</v>
      </c>
      <c r="I151" s="277"/>
      <c r="J151" s="274"/>
      <c r="K151" s="274"/>
      <c r="L151" s="278"/>
      <c r="M151" s="279"/>
      <c r="N151" s="280"/>
      <c r="O151" s="280"/>
      <c r="P151" s="280"/>
      <c r="Q151" s="280"/>
      <c r="R151" s="280"/>
      <c r="S151" s="280"/>
      <c r="T151" s="28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2" t="s">
        <v>241</v>
      </c>
      <c r="AU151" s="282" t="s">
        <v>84</v>
      </c>
      <c r="AV151" s="15" t="s">
        <v>82</v>
      </c>
      <c r="AW151" s="15" t="s">
        <v>31</v>
      </c>
      <c r="AX151" s="15" t="s">
        <v>74</v>
      </c>
      <c r="AY151" s="282" t="s">
        <v>152</v>
      </c>
    </row>
    <row r="152" s="13" customFormat="1">
      <c r="A152" s="13"/>
      <c r="B152" s="246"/>
      <c r="C152" s="247"/>
      <c r="D152" s="239" t="s">
        <v>241</v>
      </c>
      <c r="E152" s="248" t="s">
        <v>1</v>
      </c>
      <c r="F152" s="249" t="s">
        <v>576</v>
      </c>
      <c r="G152" s="247"/>
      <c r="H152" s="250">
        <v>14.4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241</v>
      </c>
      <c r="AU152" s="256" t="s">
        <v>84</v>
      </c>
      <c r="AV152" s="13" t="s">
        <v>84</v>
      </c>
      <c r="AW152" s="13" t="s">
        <v>31</v>
      </c>
      <c r="AX152" s="13" t="s">
        <v>74</v>
      </c>
      <c r="AY152" s="256" t="s">
        <v>152</v>
      </c>
    </row>
    <row r="153" s="14" customFormat="1">
      <c r="A153" s="14"/>
      <c r="B153" s="257"/>
      <c r="C153" s="258"/>
      <c r="D153" s="239" t="s">
        <v>241</v>
      </c>
      <c r="E153" s="259" t="s">
        <v>1</v>
      </c>
      <c r="F153" s="260" t="s">
        <v>243</v>
      </c>
      <c r="G153" s="258"/>
      <c r="H153" s="261">
        <v>14.4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241</v>
      </c>
      <c r="AU153" s="267" t="s">
        <v>84</v>
      </c>
      <c r="AV153" s="14" t="s">
        <v>159</v>
      </c>
      <c r="AW153" s="14" t="s">
        <v>31</v>
      </c>
      <c r="AX153" s="14" t="s">
        <v>82</v>
      </c>
      <c r="AY153" s="267" t="s">
        <v>152</v>
      </c>
    </row>
    <row r="154" s="2" customFormat="1" ht="24.15" customHeight="1">
      <c r="A154" s="38"/>
      <c r="B154" s="39"/>
      <c r="C154" s="226" t="s">
        <v>577</v>
      </c>
      <c r="D154" s="226" t="s">
        <v>154</v>
      </c>
      <c r="E154" s="227" t="s">
        <v>578</v>
      </c>
      <c r="F154" s="228" t="s">
        <v>579</v>
      </c>
      <c r="G154" s="229" t="s">
        <v>157</v>
      </c>
      <c r="H154" s="230">
        <v>35.189999999999998</v>
      </c>
      <c r="I154" s="231"/>
      <c r="J154" s="232">
        <f>ROUND(I154*H154,2)</f>
        <v>0</v>
      </c>
      <c r="K154" s="228" t="s">
        <v>158</v>
      </c>
      <c r="L154" s="44"/>
      <c r="M154" s="233" t="s">
        <v>1</v>
      </c>
      <c r="N154" s="234" t="s">
        <v>39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159</v>
      </c>
      <c r="AT154" s="237" t="s">
        <v>154</v>
      </c>
      <c r="AU154" s="237" t="s">
        <v>84</v>
      </c>
      <c r="AY154" s="17" t="s">
        <v>152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82</v>
      </c>
      <c r="BK154" s="238">
        <f>ROUND(I154*H154,2)</f>
        <v>0</v>
      </c>
      <c r="BL154" s="17" t="s">
        <v>159</v>
      </c>
      <c r="BM154" s="237" t="s">
        <v>580</v>
      </c>
    </row>
    <row r="155" s="2" customFormat="1">
      <c r="A155" s="38"/>
      <c r="B155" s="39"/>
      <c r="C155" s="40"/>
      <c r="D155" s="239" t="s">
        <v>161</v>
      </c>
      <c r="E155" s="40"/>
      <c r="F155" s="240" t="s">
        <v>581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84</v>
      </c>
    </row>
    <row r="156" s="2" customFormat="1">
      <c r="A156" s="38"/>
      <c r="B156" s="39"/>
      <c r="C156" s="40"/>
      <c r="D156" s="244" t="s">
        <v>163</v>
      </c>
      <c r="E156" s="40"/>
      <c r="F156" s="245" t="s">
        <v>582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84</v>
      </c>
    </row>
    <row r="157" s="15" customFormat="1">
      <c r="A157" s="15"/>
      <c r="B157" s="273"/>
      <c r="C157" s="274"/>
      <c r="D157" s="239" t="s">
        <v>241</v>
      </c>
      <c r="E157" s="275" t="s">
        <v>1</v>
      </c>
      <c r="F157" s="276" t="s">
        <v>583</v>
      </c>
      <c r="G157" s="274"/>
      <c r="H157" s="275" t="s">
        <v>1</v>
      </c>
      <c r="I157" s="277"/>
      <c r="J157" s="274"/>
      <c r="K157" s="274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241</v>
      </c>
      <c r="AU157" s="282" t="s">
        <v>84</v>
      </c>
      <c r="AV157" s="15" t="s">
        <v>82</v>
      </c>
      <c r="AW157" s="15" t="s">
        <v>31</v>
      </c>
      <c r="AX157" s="15" t="s">
        <v>74</v>
      </c>
      <c r="AY157" s="282" t="s">
        <v>152</v>
      </c>
    </row>
    <row r="158" s="13" customFormat="1">
      <c r="A158" s="13"/>
      <c r="B158" s="246"/>
      <c r="C158" s="247"/>
      <c r="D158" s="239" t="s">
        <v>241</v>
      </c>
      <c r="E158" s="248" t="s">
        <v>1</v>
      </c>
      <c r="F158" s="249" t="s">
        <v>584</v>
      </c>
      <c r="G158" s="247"/>
      <c r="H158" s="250">
        <v>35.189999999999998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241</v>
      </c>
      <c r="AU158" s="256" t="s">
        <v>84</v>
      </c>
      <c r="AV158" s="13" t="s">
        <v>84</v>
      </c>
      <c r="AW158" s="13" t="s">
        <v>31</v>
      </c>
      <c r="AX158" s="13" t="s">
        <v>82</v>
      </c>
      <c r="AY158" s="256" t="s">
        <v>152</v>
      </c>
    </row>
    <row r="159" s="2" customFormat="1" ht="37.8" customHeight="1">
      <c r="A159" s="38"/>
      <c r="B159" s="39"/>
      <c r="C159" s="226" t="s">
        <v>585</v>
      </c>
      <c r="D159" s="226" t="s">
        <v>154</v>
      </c>
      <c r="E159" s="227" t="s">
        <v>586</v>
      </c>
      <c r="F159" s="228" t="s">
        <v>587</v>
      </c>
      <c r="G159" s="229" t="s">
        <v>157</v>
      </c>
      <c r="H159" s="230">
        <v>35.189999999999998</v>
      </c>
      <c r="I159" s="231"/>
      <c r="J159" s="232">
        <f>ROUND(I159*H159,2)</f>
        <v>0</v>
      </c>
      <c r="K159" s="228" t="s">
        <v>158</v>
      </c>
      <c r="L159" s="44"/>
      <c r="M159" s="233" t="s">
        <v>1</v>
      </c>
      <c r="N159" s="234" t="s">
        <v>39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159</v>
      </c>
      <c r="AT159" s="237" t="s">
        <v>154</v>
      </c>
      <c r="AU159" s="237" t="s">
        <v>84</v>
      </c>
      <c r="AY159" s="17" t="s">
        <v>152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82</v>
      </c>
      <c r="BK159" s="238">
        <f>ROUND(I159*H159,2)</f>
        <v>0</v>
      </c>
      <c r="BL159" s="17" t="s">
        <v>159</v>
      </c>
      <c r="BM159" s="237" t="s">
        <v>588</v>
      </c>
    </row>
    <row r="160" s="2" customFormat="1">
      <c r="A160" s="38"/>
      <c r="B160" s="39"/>
      <c r="C160" s="40"/>
      <c r="D160" s="239" t="s">
        <v>161</v>
      </c>
      <c r="E160" s="40"/>
      <c r="F160" s="240" t="s">
        <v>589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84</v>
      </c>
    </row>
    <row r="161" s="2" customFormat="1">
      <c r="A161" s="38"/>
      <c r="B161" s="39"/>
      <c r="C161" s="40"/>
      <c r="D161" s="244" t="s">
        <v>163</v>
      </c>
      <c r="E161" s="40"/>
      <c r="F161" s="245" t="s">
        <v>590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84</v>
      </c>
    </row>
    <row r="162" s="15" customFormat="1">
      <c r="A162" s="15"/>
      <c r="B162" s="273"/>
      <c r="C162" s="274"/>
      <c r="D162" s="239" t="s">
        <v>241</v>
      </c>
      <c r="E162" s="275" t="s">
        <v>1</v>
      </c>
      <c r="F162" s="276" t="s">
        <v>583</v>
      </c>
      <c r="G162" s="274"/>
      <c r="H162" s="275" t="s">
        <v>1</v>
      </c>
      <c r="I162" s="277"/>
      <c r="J162" s="274"/>
      <c r="K162" s="274"/>
      <c r="L162" s="278"/>
      <c r="M162" s="279"/>
      <c r="N162" s="280"/>
      <c r="O162" s="280"/>
      <c r="P162" s="280"/>
      <c r="Q162" s="280"/>
      <c r="R162" s="280"/>
      <c r="S162" s="280"/>
      <c r="T162" s="28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2" t="s">
        <v>241</v>
      </c>
      <c r="AU162" s="282" t="s">
        <v>84</v>
      </c>
      <c r="AV162" s="15" t="s">
        <v>82</v>
      </c>
      <c r="AW162" s="15" t="s">
        <v>31</v>
      </c>
      <c r="AX162" s="15" t="s">
        <v>74</v>
      </c>
      <c r="AY162" s="282" t="s">
        <v>152</v>
      </c>
    </row>
    <row r="163" s="13" customFormat="1">
      <c r="A163" s="13"/>
      <c r="B163" s="246"/>
      <c r="C163" s="247"/>
      <c r="D163" s="239" t="s">
        <v>241</v>
      </c>
      <c r="E163" s="248" t="s">
        <v>1</v>
      </c>
      <c r="F163" s="249" t="s">
        <v>584</v>
      </c>
      <c r="G163" s="247"/>
      <c r="H163" s="250">
        <v>35.189999999999998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241</v>
      </c>
      <c r="AU163" s="256" t="s">
        <v>84</v>
      </c>
      <c r="AV163" s="13" t="s">
        <v>84</v>
      </c>
      <c r="AW163" s="13" t="s">
        <v>31</v>
      </c>
      <c r="AX163" s="13" t="s">
        <v>82</v>
      </c>
      <c r="AY163" s="256" t="s">
        <v>152</v>
      </c>
    </row>
    <row r="164" s="2" customFormat="1" ht="16.5" customHeight="1">
      <c r="A164" s="38"/>
      <c r="B164" s="39"/>
      <c r="C164" s="287" t="s">
        <v>591</v>
      </c>
      <c r="D164" s="287" t="s">
        <v>572</v>
      </c>
      <c r="E164" s="288" t="s">
        <v>592</v>
      </c>
      <c r="F164" s="289" t="s">
        <v>593</v>
      </c>
      <c r="G164" s="290" t="s">
        <v>232</v>
      </c>
      <c r="H164" s="291">
        <v>14.076000000000001</v>
      </c>
      <c r="I164" s="292"/>
      <c r="J164" s="293">
        <f>ROUND(I164*H164,2)</f>
        <v>0</v>
      </c>
      <c r="K164" s="289" t="s">
        <v>158</v>
      </c>
      <c r="L164" s="294"/>
      <c r="M164" s="295" t="s">
        <v>1</v>
      </c>
      <c r="N164" s="296" t="s">
        <v>39</v>
      </c>
      <c r="O164" s="91"/>
      <c r="P164" s="235">
        <f>O164*H164</f>
        <v>0</v>
      </c>
      <c r="Q164" s="235">
        <v>1</v>
      </c>
      <c r="R164" s="235">
        <f>Q164*H164</f>
        <v>14.076000000000001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203</v>
      </c>
      <c r="AT164" s="237" t="s">
        <v>572</v>
      </c>
      <c r="AU164" s="237" t="s">
        <v>84</v>
      </c>
      <c r="AY164" s="17" t="s">
        <v>152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82</v>
      </c>
      <c r="BK164" s="238">
        <f>ROUND(I164*H164,2)</f>
        <v>0</v>
      </c>
      <c r="BL164" s="17" t="s">
        <v>159</v>
      </c>
      <c r="BM164" s="237" t="s">
        <v>594</v>
      </c>
    </row>
    <row r="165" s="2" customFormat="1">
      <c r="A165" s="38"/>
      <c r="B165" s="39"/>
      <c r="C165" s="40"/>
      <c r="D165" s="239" t="s">
        <v>161</v>
      </c>
      <c r="E165" s="40"/>
      <c r="F165" s="240" t="s">
        <v>593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161</v>
      </c>
      <c r="AU165" s="17" t="s">
        <v>84</v>
      </c>
    </row>
    <row r="166" s="2" customFormat="1" ht="24.15" customHeight="1">
      <c r="A166" s="38"/>
      <c r="B166" s="39"/>
      <c r="C166" s="226" t="s">
        <v>595</v>
      </c>
      <c r="D166" s="226" t="s">
        <v>154</v>
      </c>
      <c r="E166" s="227" t="s">
        <v>596</v>
      </c>
      <c r="F166" s="228" t="s">
        <v>597</v>
      </c>
      <c r="G166" s="229" t="s">
        <v>157</v>
      </c>
      <c r="H166" s="230">
        <v>35.189999999999998</v>
      </c>
      <c r="I166" s="231"/>
      <c r="J166" s="232">
        <f>ROUND(I166*H166,2)</f>
        <v>0</v>
      </c>
      <c r="K166" s="228" t="s">
        <v>158</v>
      </c>
      <c r="L166" s="44"/>
      <c r="M166" s="233" t="s">
        <v>1</v>
      </c>
      <c r="N166" s="234" t="s">
        <v>39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159</v>
      </c>
      <c r="AT166" s="237" t="s">
        <v>154</v>
      </c>
      <c r="AU166" s="237" t="s">
        <v>84</v>
      </c>
      <c r="AY166" s="17" t="s">
        <v>152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82</v>
      </c>
      <c r="BK166" s="238">
        <f>ROUND(I166*H166,2)</f>
        <v>0</v>
      </c>
      <c r="BL166" s="17" t="s">
        <v>159</v>
      </c>
      <c r="BM166" s="237" t="s">
        <v>598</v>
      </c>
    </row>
    <row r="167" s="2" customFormat="1">
      <c r="A167" s="38"/>
      <c r="B167" s="39"/>
      <c r="C167" s="40"/>
      <c r="D167" s="239" t="s">
        <v>161</v>
      </c>
      <c r="E167" s="40"/>
      <c r="F167" s="240" t="s">
        <v>599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161</v>
      </c>
      <c r="AU167" s="17" t="s">
        <v>84</v>
      </c>
    </row>
    <row r="168" s="2" customFormat="1">
      <c r="A168" s="38"/>
      <c r="B168" s="39"/>
      <c r="C168" s="40"/>
      <c r="D168" s="244" t="s">
        <v>163</v>
      </c>
      <c r="E168" s="40"/>
      <c r="F168" s="245" t="s">
        <v>600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163</v>
      </c>
      <c r="AU168" s="17" t="s">
        <v>84</v>
      </c>
    </row>
    <row r="169" s="15" customFormat="1">
      <c r="A169" s="15"/>
      <c r="B169" s="273"/>
      <c r="C169" s="274"/>
      <c r="D169" s="239" t="s">
        <v>241</v>
      </c>
      <c r="E169" s="275" t="s">
        <v>1</v>
      </c>
      <c r="F169" s="276" t="s">
        <v>583</v>
      </c>
      <c r="G169" s="274"/>
      <c r="H169" s="275" t="s">
        <v>1</v>
      </c>
      <c r="I169" s="277"/>
      <c r="J169" s="274"/>
      <c r="K169" s="274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241</v>
      </c>
      <c r="AU169" s="282" t="s">
        <v>84</v>
      </c>
      <c r="AV169" s="15" t="s">
        <v>82</v>
      </c>
      <c r="AW169" s="15" t="s">
        <v>31</v>
      </c>
      <c r="AX169" s="15" t="s">
        <v>74</v>
      </c>
      <c r="AY169" s="282" t="s">
        <v>152</v>
      </c>
    </row>
    <row r="170" s="13" customFormat="1">
      <c r="A170" s="13"/>
      <c r="B170" s="246"/>
      <c r="C170" s="247"/>
      <c r="D170" s="239" t="s">
        <v>241</v>
      </c>
      <c r="E170" s="248" t="s">
        <v>1</v>
      </c>
      <c r="F170" s="249" t="s">
        <v>584</v>
      </c>
      <c r="G170" s="247"/>
      <c r="H170" s="250">
        <v>35.189999999999998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241</v>
      </c>
      <c r="AU170" s="256" t="s">
        <v>84</v>
      </c>
      <c r="AV170" s="13" t="s">
        <v>84</v>
      </c>
      <c r="AW170" s="13" t="s">
        <v>31</v>
      </c>
      <c r="AX170" s="13" t="s">
        <v>82</v>
      </c>
      <c r="AY170" s="256" t="s">
        <v>152</v>
      </c>
    </row>
    <row r="171" s="2" customFormat="1" ht="16.5" customHeight="1">
      <c r="A171" s="38"/>
      <c r="B171" s="39"/>
      <c r="C171" s="287" t="s">
        <v>601</v>
      </c>
      <c r="D171" s="287" t="s">
        <v>572</v>
      </c>
      <c r="E171" s="288" t="s">
        <v>602</v>
      </c>
      <c r="F171" s="289" t="s">
        <v>603</v>
      </c>
      <c r="G171" s="290" t="s">
        <v>604</v>
      </c>
      <c r="H171" s="291">
        <v>0.70399999999999996</v>
      </c>
      <c r="I171" s="292"/>
      <c r="J171" s="293">
        <f>ROUND(I171*H171,2)</f>
        <v>0</v>
      </c>
      <c r="K171" s="289" t="s">
        <v>158</v>
      </c>
      <c r="L171" s="294"/>
      <c r="M171" s="295" t="s">
        <v>1</v>
      </c>
      <c r="N171" s="296" t="s">
        <v>39</v>
      </c>
      <c r="O171" s="91"/>
      <c r="P171" s="235">
        <f>O171*H171</f>
        <v>0</v>
      </c>
      <c r="Q171" s="235">
        <v>0.001</v>
      </c>
      <c r="R171" s="235">
        <f>Q171*H171</f>
        <v>0.00070399999999999998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203</v>
      </c>
      <c r="AT171" s="237" t="s">
        <v>572</v>
      </c>
      <c r="AU171" s="237" t="s">
        <v>84</v>
      </c>
      <c r="AY171" s="17" t="s">
        <v>152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82</v>
      </c>
      <c r="BK171" s="238">
        <f>ROUND(I171*H171,2)</f>
        <v>0</v>
      </c>
      <c r="BL171" s="17" t="s">
        <v>159</v>
      </c>
      <c r="BM171" s="237" t="s">
        <v>605</v>
      </c>
    </row>
    <row r="172" s="2" customFormat="1">
      <c r="A172" s="38"/>
      <c r="B172" s="39"/>
      <c r="C172" s="40"/>
      <c r="D172" s="239" t="s">
        <v>161</v>
      </c>
      <c r="E172" s="40"/>
      <c r="F172" s="240" t="s">
        <v>603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161</v>
      </c>
      <c r="AU172" s="17" t="s">
        <v>84</v>
      </c>
    </row>
    <row r="173" s="15" customFormat="1">
      <c r="A173" s="15"/>
      <c r="B173" s="273"/>
      <c r="C173" s="274"/>
      <c r="D173" s="239" t="s">
        <v>241</v>
      </c>
      <c r="E173" s="275" t="s">
        <v>1</v>
      </c>
      <c r="F173" s="276" t="s">
        <v>606</v>
      </c>
      <c r="G173" s="274"/>
      <c r="H173" s="275" t="s">
        <v>1</v>
      </c>
      <c r="I173" s="277"/>
      <c r="J173" s="274"/>
      <c r="K173" s="274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241</v>
      </c>
      <c r="AU173" s="282" t="s">
        <v>84</v>
      </c>
      <c r="AV173" s="15" t="s">
        <v>82</v>
      </c>
      <c r="AW173" s="15" t="s">
        <v>31</v>
      </c>
      <c r="AX173" s="15" t="s">
        <v>74</v>
      </c>
      <c r="AY173" s="282" t="s">
        <v>152</v>
      </c>
    </row>
    <row r="174" s="13" customFormat="1">
      <c r="A174" s="13"/>
      <c r="B174" s="246"/>
      <c r="C174" s="247"/>
      <c r="D174" s="239" t="s">
        <v>241</v>
      </c>
      <c r="E174" s="248" t="s">
        <v>1</v>
      </c>
      <c r="F174" s="249" t="s">
        <v>607</v>
      </c>
      <c r="G174" s="247"/>
      <c r="H174" s="250">
        <v>0.70399999999999996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241</v>
      </c>
      <c r="AU174" s="256" t="s">
        <v>84</v>
      </c>
      <c r="AV174" s="13" t="s">
        <v>84</v>
      </c>
      <c r="AW174" s="13" t="s">
        <v>31</v>
      </c>
      <c r="AX174" s="13" t="s">
        <v>82</v>
      </c>
      <c r="AY174" s="256" t="s">
        <v>152</v>
      </c>
    </row>
    <row r="175" s="12" customFormat="1" ht="22.8" customHeight="1">
      <c r="A175" s="12"/>
      <c r="B175" s="210"/>
      <c r="C175" s="211"/>
      <c r="D175" s="212" t="s">
        <v>73</v>
      </c>
      <c r="E175" s="224" t="s">
        <v>379</v>
      </c>
      <c r="F175" s="224" t="s">
        <v>380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SUM(P176:P206)</f>
        <v>0</v>
      </c>
      <c r="Q175" s="218"/>
      <c r="R175" s="219">
        <f>SUM(R176:R206)</f>
        <v>0</v>
      </c>
      <c r="S175" s="218"/>
      <c r="T175" s="220">
        <f>SUM(T176:T206)</f>
        <v>2.1566900000000002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82</v>
      </c>
      <c r="AT175" s="222" t="s">
        <v>73</v>
      </c>
      <c r="AU175" s="222" t="s">
        <v>82</v>
      </c>
      <c r="AY175" s="221" t="s">
        <v>152</v>
      </c>
      <c r="BK175" s="223">
        <f>SUM(BK176:BK206)</f>
        <v>0</v>
      </c>
    </row>
    <row r="176" s="2" customFormat="1" ht="24.15" customHeight="1">
      <c r="A176" s="38"/>
      <c r="B176" s="39"/>
      <c r="C176" s="226" t="s">
        <v>608</v>
      </c>
      <c r="D176" s="226" t="s">
        <v>154</v>
      </c>
      <c r="E176" s="227" t="s">
        <v>381</v>
      </c>
      <c r="F176" s="228" t="s">
        <v>382</v>
      </c>
      <c r="G176" s="229" t="s">
        <v>173</v>
      </c>
      <c r="H176" s="230">
        <v>0.81000000000000005</v>
      </c>
      <c r="I176" s="231"/>
      <c r="J176" s="232">
        <f>ROUND(I176*H176,2)</f>
        <v>0</v>
      </c>
      <c r="K176" s="228" t="s">
        <v>158</v>
      </c>
      <c r="L176" s="44"/>
      <c r="M176" s="233" t="s">
        <v>1</v>
      </c>
      <c r="N176" s="234" t="s">
        <v>39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1.5940000000000001</v>
      </c>
      <c r="T176" s="236">
        <f>S176*H176</f>
        <v>1.2911400000000002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159</v>
      </c>
      <c r="AT176" s="237" t="s">
        <v>154</v>
      </c>
      <c r="AU176" s="237" t="s">
        <v>84</v>
      </c>
      <c r="AY176" s="17" t="s">
        <v>152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82</v>
      </c>
      <c r="BK176" s="238">
        <f>ROUND(I176*H176,2)</f>
        <v>0</v>
      </c>
      <c r="BL176" s="17" t="s">
        <v>159</v>
      </c>
      <c r="BM176" s="237" t="s">
        <v>609</v>
      </c>
    </row>
    <row r="177" s="2" customFormat="1">
      <c r="A177" s="38"/>
      <c r="B177" s="39"/>
      <c r="C177" s="40"/>
      <c r="D177" s="239" t="s">
        <v>161</v>
      </c>
      <c r="E177" s="40"/>
      <c r="F177" s="240" t="s">
        <v>384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84</v>
      </c>
    </row>
    <row r="178" s="2" customFormat="1">
      <c r="A178" s="38"/>
      <c r="B178" s="39"/>
      <c r="C178" s="40"/>
      <c r="D178" s="244" t="s">
        <v>163</v>
      </c>
      <c r="E178" s="40"/>
      <c r="F178" s="245" t="s">
        <v>385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84</v>
      </c>
    </row>
    <row r="179" s="15" customFormat="1">
      <c r="A179" s="15"/>
      <c r="B179" s="273"/>
      <c r="C179" s="274"/>
      <c r="D179" s="239" t="s">
        <v>241</v>
      </c>
      <c r="E179" s="275" t="s">
        <v>1</v>
      </c>
      <c r="F179" s="276" t="s">
        <v>386</v>
      </c>
      <c r="G179" s="274"/>
      <c r="H179" s="275" t="s">
        <v>1</v>
      </c>
      <c r="I179" s="277"/>
      <c r="J179" s="274"/>
      <c r="K179" s="274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241</v>
      </c>
      <c r="AU179" s="282" t="s">
        <v>84</v>
      </c>
      <c r="AV179" s="15" t="s">
        <v>82</v>
      </c>
      <c r="AW179" s="15" t="s">
        <v>31</v>
      </c>
      <c r="AX179" s="15" t="s">
        <v>74</v>
      </c>
      <c r="AY179" s="282" t="s">
        <v>152</v>
      </c>
    </row>
    <row r="180" s="13" customFormat="1">
      <c r="A180" s="13"/>
      <c r="B180" s="246"/>
      <c r="C180" s="247"/>
      <c r="D180" s="239" t="s">
        <v>241</v>
      </c>
      <c r="E180" s="248" t="s">
        <v>1</v>
      </c>
      <c r="F180" s="249" t="s">
        <v>387</v>
      </c>
      <c r="G180" s="247"/>
      <c r="H180" s="250">
        <v>0.81000000000000005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241</v>
      </c>
      <c r="AU180" s="256" t="s">
        <v>84</v>
      </c>
      <c r="AV180" s="13" t="s">
        <v>84</v>
      </c>
      <c r="AW180" s="13" t="s">
        <v>31</v>
      </c>
      <c r="AX180" s="13" t="s">
        <v>82</v>
      </c>
      <c r="AY180" s="256" t="s">
        <v>152</v>
      </c>
    </row>
    <row r="181" s="2" customFormat="1" ht="24.15" customHeight="1">
      <c r="A181" s="38"/>
      <c r="B181" s="39"/>
      <c r="C181" s="226" t="s">
        <v>229</v>
      </c>
      <c r="D181" s="226" t="s">
        <v>154</v>
      </c>
      <c r="E181" s="227" t="s">
        <v>610</v>
      </c>
      <c r="F181" s="228" t="s">
        <v>611</v>
      </c>
      <c r="G181" s="229" t="s">
        <v>157</v>
      </c>
      <c r="H181" s="230">
        <v>0.35999999999999999</v>
      </c>
      <c r="I181" s="231"/>
      <c r="J181" s="232">
        <f>ROUND(I181*H181,2)</f>
        <v>0</v>
      </c>
      <c r="K181" s="228" t="s">
        <v>158</v>
      </c>
      <c r="L181" s="44"/>
      <c r="M181" s="233" t="s">
        <v>1</v>
      </c>
      <c r="N181" s="234" t="s">
        <v>39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0.041000000000000002</v>
      </c>
      <c r="T181" s="236">
        <f>S181*H181</f>
        <v>0.014760000000000001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159</v>
      </c>
      <c r="AT181" s="237" t="s">
        <v>154</v>
      </c>
      <c r="AU181" s="237" t="s">
        <v>84</v>
      </c>
      <c r="AY181" s="17" t="s">
        <v>152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82</v>
      </c>
      <c r="BK181" s="238">
        <f>ROUND(I181*H181,2)</f>
        <v>0</v>
      </c>
      <c r="BL181" s="17" t="s">
        <v>159</v>
      </c>
      <c r="BM181" s="237" t="s">
        <v>612</v>
      </c>
    </row>
    <row r="182" s="2" customFormat="1">
      <c r="A182" s="38"/>
      <c r="B182" s="39"/>
      <c r="C182" s="40"/>
      <c r="D182" s="239" t="s">
        <v>161</v>
      </c>
      <c r="E182" s="40"/>
      <c r="F182" s="240" t="s">
        <v>613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84</v>
      </c>
    </row>
    <row r="183" s="2" customFormat="1">
      <c r="A183" s="38"/>
      <c r="B183" s="39"/>
      <c r="C183" s="40"/>
      <c r="D183" s="244" t="s">
        <v>163</v>
      </c>
      <c r="E183" s="40"/>
      <c r="F183" s="245" t="s">
        <v>614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84</v>
      </c>
    </row>
    <row r="184" s="13" customFormat="1">
      <c r="A184" s="13"/>
      <c r="B184" s="246"/>
      <c r="C184" s="247"/>
      <c r="D184" s="239" t="s">
        <v>241</v>
      </c>
      <c r="E184" s="248" t="s">
        <v>1</v>
      </c>
      <c r="F184" s="249" t="s">
        <v>615</v>
      </c>
      <c r="G184" s="247"/>
      <c r="H184" s="250">
        <v>0.35999999999999999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241</v>
      </c>
      <c r="AU184" s="256" t="s">
        <v>84</v>
      </c>
      <c r="AV184" s="13" t="s">
        <v>84</v>
      </c>
      <c r="AW184" s="13" t="s">
        <v>31</v>
      </c>
      <c r="AX184" s="13" t="s">
        <v>82</v>
      </c>
      <c r="AY184" s="256" t="s">
        <v>152</v>
      </c>
    </row>
    <row r="185" s="2" customFormat="1" ht="24.15" customHeight="1">
      <c r="A185" s="38"/>
      <c r="B185" s="39"/>
      <c r="C185" s="226" t="s">
        <v>261</v>
      </c>
      <c r="D185" s="226" t="s">
        <v>154</v>
      </c>
      <c r="E185" s="227" t="s">
        <v>616</v>
      </c>
      <c r="F185" s="228" t="s">
        <v>617</v>
      </c>
      <c r="G185" s="229" t="s">
        <v>157</v>
      </c>
      <c r="H185" s="230">
        <v>3.3799999999999999</v>
      </c>
      <c r="I185" s="231"/>
      <c r="J185" s="232">
        <f>ROUND(I185*H185,2)</f>
        <v>0</v>
      </c>
      <c r="K185" s="228" t="s">
        <v>158</v>
      </c>
      <c r="L185" s="44"/>
      <c r="M185" s="233" t="s">
        <v>1</v>
      </c>
      <c r="N185" s="234" t="s">
        <v>39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0.027</v>
      </c>
      <c r="T185" s="236">
        <f>S185*H185</f>
        <v>0.091259999999999994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159</v>
      </c>
      <c r="AT185" s="237" t="s">
        <v>154</v>
      </c>
      <c r="AU185" s="237" t="s">
        <v>84</v>
      </c>
      <c r="AY185" s="17" t="s">
        <v>152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82</v>
      </c>
      <c r="BK185" s="238">
        <f>ROUND(I185*H185,2)</f>
        <v>0</v>
      </c>
      <c r="BL185" s="17" t="s">
        <v>159</v>
      </c>
      <c r="BM185" s="237" t="s">
        <v>618</v>
      </c>
    </row>
    <row r="186" s="2" customFormat="1">
      <c r="A186" s="38"/>
      <c r="B186" s="39"/>
      <c r="C186" s="40"/>
      <c r="D186" s="239" t="s">
        <v>161</v>
      </c>
      <c r="E186" s="40"/>
      <c r="F186" s="240" t="s">
        <v>619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161</v>
      </c>
      <c r="AU186" s="17" t="s">
        <v>84</v>
      </c>
    </row>
    <row r="187" s="2" customFormat="1">
      <c r="A187" s="38"/>
      <c r="B187" s="39"/>
      <c r="C187" s="40"/>
      <c r="D187" s="244" t="s">
        <v>163</v>
      </c>
      <c r="E187" s="40"/>
      <c r="F187" s="245" t="s">
        <v>620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84</v>
      </c>
    </row>
    <row r="188" s="13" customFormat="1">
      <c r="A188" s="13"/>
      <c r="B188" s="246"/>
      <c r="C188" s="247"/>
      <c r="D188" s="239" t="s">
        <v>241</v>
      </c>
      <c r="E188" s="248" t="s">
        <v>1</v>
      </c>
      <c r="F188" s="249" t="s">
        <v>621</v>
      </c>
      <c r="G188" s="247"/>
      <c r="H188" s="250">
        <v>3.3799999999999999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241</v>
      </c>
      <c r="AU188" s="256" t="s">
        <v>84</v>
      </c>
      <c r="AV188" s="13" t="s">
        <v>84</v>
      </c>
      <c r="AW188" s="13" t="s">
        <v>31</v>
      </c>
      <c r="AX188" s="13" t="s">
        <v>82</v>
      </c>
      <c r="AY188" s="256" t="s">
        <v>152</v>
      </c>
    </row>
    <row r="189" s="2" customFormat="1" ht="24.15" customHeight="1">
      <c r="A189" s="38"/>
      <c r="B189" s="39"/>
      <c r="C189" s="226" t="s">
        <v>8</v>
      </c>
      <c r="D189" s="226" t="s">
        <v>154</v>
      </c>
      <c r="E189" s="227" t="s">
        <v>622</v>
      </c>
      <c r="F189" s="228" t="s">
        <v>623</v>
      </c>
      <c r="G189" s="229" t="s">
        <v>157</v>
      </c>
      <c r="H189" s="230">
        <v>4.8099999999999996</v>
      </c>
      <c r="I189" s="231"/>
      <c r="J189" s="232">
        <f>ROUND(I189*H189,2)</f>
        <v>0</v>
      </c>
      <c r="K189" s="228" t="s">
        <v>158</v>
      </c>
      <c r="L189" s="44"/>
      <c r="M189" s="233" t="s">
        <v>1</v>
      </c>
      <c r="N189" s="234" t="s">
        <v>39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0.023</v>
      </c>
      <c r="T189" s="236">
        <f>S189*H189</f>
        <v>0.11062999999999999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159</v>
      </c>
      <c r="AT189" s="237" t="s">
        <v>154</v>
      </c>
      <c r="AU189" s="237" t="s">
        <v>84</v>
      </c>
      <c r="AY189" s="17" t="s">
        <v>152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82</v>
      </c>
      <c r="BK189" s="238">
        <f>ROUND(I189*H189,2)</f>
        <v>0</v>
      </c>
      <c r="BL189" s="17" t="s">
        <v>159</v>
      </c>
      <c r="BM189" s="237" t="s">
        <v>624</v>
      </c>
    </row>
    <row r="190" s="2" customFormat="1">
      <c r="A190" s="38"/>
      <c r="B190" s="39"/>
      <c r="C190" s="40"/>
      <c r="D190" s="239" t="s">
        <v>161</v>
      </c>
      <c r="E190" s="40"/>
      <c r="F190" s="240" t="s">
        <v>625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161</v>
      </c>
      <c r="AU190" s="17" t="s">
        <v>84</v>
      </c>
    </row>
    <row r="191" s="2" customFormat="1">
      <c r="A191" s="38"/>
      <c r="B191" s="39"/>
      <c r="C191" s="40"/>
      <c r="D191" s="244" t="s">
        <v>163</v>
      </c>
      <c r="E191" s="40"/>
      <c r="F191" s="245" t="s">
        <v>626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163</v>
      </c>
      <c r="AU191" s="17" t="s">
        <v>84</v>
      </c>
    </row>
    <row r="192" s="13" customFormat="1">
      <c r="A192" s="13"/>
      <c r="B192" s="246"/>
      <c r="C192" s="247"/>
      <c r="D192" s="239" t="s">
        <v>241</v>
      </c>
      <c r="E192" s="248" t="s">
        <v>1</v>
      </c>
      <c r="F192" s="249" t="s">
        <v>627</v>
      </c>
      <c r="G192" s="247"/>
      <c r="H192" s="250">
        <v>4.8099999999999996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241</v>
      </c>
      <c r="AU192" s="256" t="s">
        <v>84</v>
      </c>
      <c r="AV192" s="13" t="s">
        <v>84</v>
      </c>
      <c r="AW192" s="13" t="s">
        <v>31</v>
      </c>
      <c r="AX192" s="13" t="s">
        <v>74</v>
      </c>
      <c r="AY192" s="256" t="s">
        <v>152</v>
      </c>
    </row>
    <row r="193" s="14" customFormat="1">
      <c r="A193" s="14"/>
      <c r="B193" s="257"/>
      <c r="C193" s="258"/>
      <c r="D193" s="239" t="s">
        <v>241</v>
      </c>
      <c r="E193" s="259" t="s">
        <v>1</v>
      </c>
      <c r="F193" s="260" t="s">
        <v>243</v>
      </c>
      <c r="G193" s="258"/>
      <c r="H193" s="261">
        <v>4.8099999999999996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241</v>
      </c>
      <c r="AU193" s="267" t="s">
        <v>84</v>
      </c>
      <c r="AV193" s="14" t="s">
        <v>159</v>
      </c>
      <c r="AW193" s="14" t="s">
        <v>31</v>
      </c>
      <c r="AX193" s="14" t="s">
        <v>82</v>
      </c>
      <c r="AY193" s="267" t="s">
        <v>152</v>
      </c>
    </row>
    <row r="194" s="2" customFormat="1" ht="24.15" customHeight="1">
      <c r="A194" s="38"/>
      <c r="B194" s="39"/>
      <c r="C194" s="226" t="s">
        <v>267</v>
      </c>
      <c r="D194" s="226" t="s">
        <v>154</v>
      </c>
      <c r="E194" s="227" t="s">
        <v>388</v>
      </c>
      <c r="F194" s="228" t="s">
        <v>389</v>
      </c>
      <c r="G194" s="229" t="s">
        <v>157</v>
      </c>
      <c r="H194" s="230">
        <v>3.6000000000000001</v>
      </c>
      <c r="I194" s="231"/>
      <c r="J194" s="232">
        <f>ROUND(I194*H194,2)</f>
        <v>0</v>
      </c>
      <c r="K194" s="228" t="s">
        <v>158</v>
      </c>
      <c r="L194" s="44"/>
      <c r="M194" s="233" t="s">
        <v>1</v>
      </c>
      <c r="N194" s="234" t="s">
        <v>39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0.062</v>
      </c>
      <c r="T194" s="236">
        <f>S194*H194</f>
        <v>0.22320000000000001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159</v>
      </c>
      <c r="AT194" s="237" t="s">
        <v>154</v>
      </c>
      <c r="AU194" s="237" t="s">
        <v>84</v>
      </c>
      <c r="AY194" s="17" t="s">
        <v>152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82</v>
      </c>
      <c r="BK194" s="238">
        <f>ROUND(I194*H194,2)</f>
        <v>0</v>
      </c>
      <c r="BL194" s="17" t="s">
        <v>159</v>
      </c>
      <c r="BM194" s="237" t="s">
        <v>628</v>
      </c>
    </row>
    <row r="195" s="2" customFormat="1">
      <c r="A195" s="38"/>
      <c r="B195" s="39"/>
      <c r="C195" s="40"/>
      <c r="D195" s="239" t="s">
        <v>161</v>
      </c>
      <c r="E195" s="40"/>
      <c r="F195" s="240" t="s">
        <v>391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84</v>
      </c>
    </row>
    <row r="196" s="2" customFormat="1">
      <c r="A196" s="38"/>
      <c r="B196" s="39"/>
      <c r="C196" s="40"/>
      <c r="D196" s="244" t="s">
        <v>163</v>
      </c>
      <c r="E196" s="40"/>
      <c r="F196" s="245" t="s">
        <v>392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163</v>
      </c>
      <c r="AU196" s="17" t="s">
        <v>84</v>
      </c>
    </row>
    <row r="197" s="13" customFormat="1">
      <c r="A197" s="13"/>
      <c r="B197" s="246"/>
      <c r="C197" s="247"/>
      <c r="D197" s="239" t="s">
        <v>241</v>
      </c>
      <c r="E197" s="248" t="s">
        <v>1</v>
      </c>
      <c r="F197" s="249" t="s">
        <v>629</v>
      </c>
      <c r="G197" s="247"/>
      <c r="H197" s="250">
        <v>3.6000000000000001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241</v>
      </c>
      <c r="AU197" s="256" t="s">
        <v>84</v>
      </c>
      <c r="AV197" s="13" t="s">
        <v>84</v>
      </c>
      <c r="AW197" s="13" t="s">
        <v>31</v>
      </c>
      <c r="AX197" s="13" t="s">
        <v>82</v>
      </c>
      <c r="AY197" s="256" t="s">
        <v>152</v>
      </c>
    </row>
    <row r="198" s="2" customFormat="1" ht="24.15" customHeight="1">
      <c r="A198" s="38"/>
      <c r="B198" s="39"/>
      <c r="C198" s="226" t="s">
        <v>500</v>
      </c>
      <c r="D198" s="226" t="s">
        <v>154</v>
      </c>
      <c r="E198" s="227" t="s">
        <v>630</v>
      </c>
      <c r="F198" s="228" t="s">
        <v>631</v>
      </c>
      <c r="G198" s="229" t="s">
        <v>157</v>
      </c>
      <c r="H198" s="230">
        <v>6.2999999999999998</v>
      </c>
      <c r="I198" s="231"/>
      <c r="J198" s="232">
        <f>ROUND(I198*H198,2)</f>
        <v>0</v>
      </c>
      <c r="K198" s="228" t="s">
        <v>158</v>
      </c>
      <c r="L198" s="44"/>
      <c r="M198" s="233" t="s">
        <v>1</v>
      </c>
      <c r="N198" s="234" t="s">
        <v>39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0.041000000000000002</v>
      </c>
      <c r="T198" s="236">
        <f>S198*H198</f>
        <v>0.25830000000000003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159</v>
      </c>
      <c r="AT198" s="237" t="s">
        <v>154</v>
      </c>
      <c r="AU198" s="237" t="s">
        <v>84</v>
      </c>
      <c r="AY198" s="17" t="s">
        <v>152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82</v>
      </c>
      <c r="BK198" s="238">
        <f>ROUND(I198*H198,2)</f>
        <v>0</v>
      </c>
      <c r="BL198" s="17" t="s">
        <v>159</v>
      </c>
      <c r="BM198" s="237" t="s">
        <v>632</v>
      </c>
    </row>
    <row r="199" s="2" customFormat="1">
      <c r="A199" s="38"/>
      <c r="B199" s="39"/>
      <c r="C199" s="40"/>
      <c r="D199" s="239" t="s">
        <v>161</v>
      </c>
      <c r="E199" s="40"/>
      <c r="F199" s="240" t="s">
        <v>633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161</v>
      </c>
      <c r="AU199" s="17" t="s">
        <v>84</v>
      </c>
    </row>
    <row r="200" s="2" customFormat="1">
      <c r="A200" s="38"/>
      <c r="B200" s="39"/>
      <c r="C200" s="40"/>
      <c r="D200" s="244" t="s">
        <v>163</v>
      </c>
      <c r="E200" s="40"/>
      <c r="F200" s="245" t="s">
        <v>634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163</v>
      </c>
      <c r="AU200" s="17" t="s">
        <v>84</v>
      </c>
    </row>
    <row r="201" s="15" customFormat="1">
      <c r="A201" s="15"/>
      <c r="B201" s="273"/>
      <c r="C201" s="274"/>
      <c r="D201" s="239" t="s">
        <v>241</v>
      </c>
      <c r="E201" s="275" t="s">
        <v>1</v>
      </c>
      <c r="F201" s="276" t="s">
        <v>635</v>
      </c>
      <c r="G201" s="274"/>
      <c r="H201" s="275" t="s">
        <v>1</v>
      </c>
      <c r="I201" s="277"/>
      <c r="J201" s="274"/>
      <c r="K201" s="274"/>
      <c r="L201" s="278"/>
      <c r="M201" s="279"/>
      <c r="N201" s="280"/>
      <c r="O201" s="280"/>
      <c r="P201" s="280"/>
      <c r="Q201" s="280"/>
      <c r="R201" s="280"/>
      <c r="S201" s="280"/>
      <c r="T201" s="28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2" t="s">
        <v>241</v>
      </c>
      <c r="AU201" s="282" t="s">
        <v>84</v>
      </c>
      <c r="AV201" s="15" t="s">
        <v>82</v>
      </c>
      <c r="AW201" s="15" t="s">
        <v>31</v>
      </c>
      <c r="AX201" s="15" t="s">
        <v>74</v>
      </c>
      <c r="AY201" s="282" t="s">
        <v>152</v>
      </c>
    </row>
    <row r="202" s="13" customFormat="1">
      <c r="A202" s="13"/>
      <c r="B202" s="246"/>
      <c r="C202" s="247"/>
      <c r="D202" s="239" t="s">
        <v>241</v>
      </c>
      <c r="E202" s="248" t="s">
        <v>1</v>
      </c>
      <c r="F202" s="249" t="s">
        <v>636</v>
      </c>
      <c r="G202" s="247"/>
      <c r="H202" s="250">
        <v>6.2999999999999998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241</v>
      </c>
      <c r="AU202" s="256" t="s">
        <v>84</v>
      </c>
      <c r="AV202" s="13" t="s">
        <v>84</v>
      </c>
      <c r="AW202" s="13" t="s">
        <v>31</v>
      </c>
      <c r="AX202" s="13" t="s">
        <v>82</v>
      </c>
      <c r="AY202" s="256" t="s">
        <v>152</v>
      </c>
    </row>
    <row r="203" s="2" customFormat="1" ht="24.15" customHeight="1">
      <c r="A203" s="38"/>
      <c r="B203" s="39"/>
      <c r="C203" s="226" t="s">
        <v>221</v>
      </c>
      <c r="D203" s="226" t="s">
        <v>154</v>
      </c>
      <c r="E203" s="227" t="s">
        <v>637</v>
      </c>
      <c r="F203" s="228" t="s">
        <v>638</v>
      </c>
      <c r="G203" s="229" t="s">
        <v>157</v>
      </c>
      <c r="H203" s="230">
        <v>5.4000000000000004</v>
      </c>
      <c r="I203" s="231"/>
      <c r="J203" s="232">
        <f>ROUND(I203*H203,2)</f>
        <v>0</v>
      </c>
      <c r="K203" s="228" t="s">
        <v>158</v>
      </c>
      <c r="L203" s="44"/>
      <c r="M203" s="233" t="s">
        <v>1</v>
      </c>
      <c r="N203" s="234" t="s">
        <v>39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0.031</v>
      </c>
      <c r="T203" s="236">
        <f>S203*H203</f>
        <v>0.16740000000000002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159</v>
      </c>
      <c r="AT203" s="237" t="s">
        <v>154</v>
      </c>
      <c r="AU203" s="237" t="s">
        <v>84</v>
      </c>
      <c r="AY203" s="17" t="s">
        <v>152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82</v>
      </c>
      <c r="BK203" s="238">
        <f>ROUND(I203*H203,2)</f>
        <v>0</v>
      </c>
      <c r="BL203" s="17" t="s">
        <v>159</v>
      </c>
      <c r="BM203" s="237" t="s">
        <v>639</v>
      </c>
    </row>
    <row r="204" s="2" customFormat="1">
      <c r="A204" s="38"/>
      <c r="B204" s="39"/>
      <c r="C204" s="40"/>
      <c r="D204" s="239" t="s">
        <v>161</v>
      </c>
      <c r="E204" s="40"/>
      <c r="F204" s="240" t="s">
        <v>640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84</v>
      </c>
    </row>
    <row r="205" s="2" customFormat="1">
      <c r="A205" s="38"/>
      <c r="B205" s="39"/>
      <c r="C205" s="40"/>
      <c r="D205" s="244" t="s">
        <v>163</v>
      </c>
      <c r="E205" s="40"/>
      <c r="F205" s="245" t="s">
        <v>641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163</v>
      </c>
      <c r="AU205" s="17" t="s">
        <v>84</v>
      </c>
    </row>
    <row r="206" s="13" customFormat="1">
      <c r="A206" s="13"/>
      <c r="B206" s="246"/>
      <c r="C206" s="247"/>
      <c r="D206" s="239" t="s">
        <v>241</v>
      </c>
      <c r="E206" s="248" t="s">
        <v>1</v>
      </c>
      <c r="F206" s="249" t="s">
        <v>642</v>
      </c>
      <c r="G206" s="247"/>
      <c r="H206" s="250">
        <v>5.4000000000000004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241</v>
      </c>
      <c r="AU206" s="256" t="s">
        <v>84</v>
      </c>
      <c r="AV206" s="13" t="s">
        <v>84</v>
      </c>
      <c r="AW206" s="13" t="s">
        <v>31</v>
      </c>
      <c r="AX206" s="13" t="s">
        <v>82</v>
      </c>
      <c r="AY206" s="256" t="s">
        <v>152</v>
      </c>
    </row>
    <row r="207" s="12" customFormat="1" ht="22.8" customHeight="1">
      <c r="A207" s="12"/>
      <c r="B207" s="210"/>
      <c r="C207" s="211"/>
      <c r="D207" s="212" t="s">
        <v>73</v>
      </c>
      <c r="E207" s="224" t="s">
        <v>401</v>
      </c>
      <c r="F207" s="224" t="s">
        <v>402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SUM(P208:P213)</f>
        <v>0</v>
      </c>
      <c r="Q207" s="218"/>
      <c r="R207" s="219">
        <f>SUM(R208:R213)</f>
        <v>0</v>
      </c>
      <c r="S207" s="218"/>
      <c r="T207" s="220">
        <f>SUM(T208:T213)</f>
        <v>28.362619999999996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82</v>
      </c>
      <c r="AT207" s="222" t="s">
        <v>73</v>
      </c>
      <c r="AU207" s="222" t="s">
        <v>82</v>
      </c>
      <c r="AY207" s="221" t="s">
        <v>152</v>
      </c>
      <c r="BK207" s="223">
        <f>SUM(BK208:BK213)</f>
        <v>0</v>
      </c>
    </row>
    <row r="208" s="2" customFormat="1" ht="33" customHeight="1">
      <c r="A208" s="38"/>
      <c r="B208" s="39"/>
      <c r="C208" s="226" t="s">
        <v>215</v>
      </c>
      <c r="D208" s="226" t="s">
        <v>154</v>
      </c>
      <c r="E208" s="227" t="s">
        <v>403</v>
      </c>
      <c r="F208" s="228" t="s">
        <v>404</v>
      </c>
      <c r="G208" s="229" t="s">
        <v>173</v>
      </c>
      <c r="H208" s="230">
        <v>60.345999999999997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39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0.46999999999999997</v>
      </c>
      <c r="T208" s="236">
        <f>S208*H208</f>
        <v>28.362619999999996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159</v>
      </c>
      <c r="AT208" s="237" t="s">
        <v>154</v>
      </c>
      <c r="AU208" s="237" t="s">
        <v>84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82</v>
      </c>
      <c r="BK208" s="238">
        <f>ROUND(I208*H208,2)</f>
        <v>0</v>
      </c>
      <c r="BL208" s="17" t="s">
        <v>159</v>
      </c>
      <c r="BM208" s="237" t="s">
        <v>643</v>
      </c>
    </row>
    <row r="209" s="2" customFormat="1">
      <c r="A209" s="38"/>
      <c r="B209" s="39"/>
      <c r="C209" s="40"/>
      <c r="D209" s="239" t="s">
        <v>161</v>
      </c>
      <c r="E209" s="40"/>
      <c r="F209" s="240" t="s">
        <v>406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84</v>
      </c>
    </row>
    <row r="210" s="2" customFormat="1">
      <c r="A210" s="38"/>
      <c r="B210" s="39"/>
      <c r="C210" s="40"/>
      <c r="D210" s="244" t="s">
        <v>163</v>
      </c>
      <c r="E210" s="40"/>
      <c r="F210" s="245" t="s">
        <v>407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84</v>
      </c>
    </row>
    <row r="211" s="13" customFormat="1">
      <c r="A211" s="13"/>
      <c r="B211" s="246"/>
      <c r="C211" s="247"/>
      <c r="D211" s="239" t="s">
        <v>241</v>
      </c>
      <c r="E211" s="248" t="s">
        <v>1</v>
      </c>
      <c r="F211" s="249" t="s">
        <v>644</v>
      </c>
      <c r="G211" s="247"/>
      <c r="H211" s="250">
        <v>38.609999999999999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241</v>
      </c>
      <c r="AU211" s="256" t="s">
        <v>84</v>
      </c>
      <c r="AV211" s="13" t="s">
        <v>84</v>
      </c>
      <c r="AW211" s="13" t="s">
        <v>31</v>
      </c>
      <c r="AX211" s="13" t="s">
        <v>74</v>
      </c>
      <c r="AY211" s="256" t="s">
        <v>152</v>
      </c>
    </row>
    <row r="212" s="13" customFormat="1">
      <c r="A212" s="13"/>
      <c r="B212" s="246"/>
      <c r="C212" s="247"/>
      <c r="D212" s="239" t="s">
        <v>241</v>
      </c>
      <c r="E212" s="248" t="s">
        <v>1</v>
      </c>
      <c r="F212" s="249" t="s">
        <v>645</v>
      </c>
      <c r="G212" s="247"/>
      <c r="H212" s="250">
        <v>21.736000000000001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241</v>
      </c>
      <c r="AU212" s="256" t="s">
        <v>84</v>
      </c>
      <c r="AV212" s="13" t="s">
        <v>84</v>
      </c>
      <c r="AW212" s="13" t="s">
        <v>31</v>
      </c>
      <c r="AX212" s="13" t="s">
        <v>74</v>
      </c>
      <c r="AY212" s="256" t="s">
        <v>152</v>
      </c>
    </row>
    <row r="213" s="14" customFormat="1">
      <c r="A213" s="14"/>
      <c r="B213" s="257"/>
      <c r="C213" s="258"/>
      <c r="D213" s="239" t="s">
        <v>241</v>
      </c>
      <c r="E213" s="259" t="s">
        <v>1</v>
      </c>
      <c r="F213" s="260" t="s">
        <v>243</v>
      </c>
      <c r="G213" s="258"/>
      <c r="H213" s="261">
        <v>60.345999999999997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241</v>
      </c>
      <c r="AU213" s="267" t="s">
        <v>84</v>
      </c>
      <c r="AV213" s="14" t="s">
        <v>159</v>
      </c>
      <c r="AW213" s="14" t="s">
        <v>31</v>
      </c>
      <c r="AX213" s="14" t="s">
        <v>82</v>
      </c>
      <c r="AY213" s="267" t="s">
        <v>152</v>
      </c>
    </row>
    <row r="214" s="12" customFormat="1" ht="22.8" customHeight="1">
      <c r="A214" s="12"/>
      <c r="B214" s="210"/>
      <c r="C214" s="211"/>
      <c r="D214" s="212" t="s">
        <v>73</v>
      </c>
      <c r="E214" s="224" t="s">
        <v>227</v>
      </c>
      <c r="F214" s="224" t="s">
        <v>228</v>
      </c>
      <c r="G214" s="211"/>
      <c r="H214" s="211"/>
      <c r="I214" s="214"/>
      <c r="J214" s="225">
        <f>BK214</f>
        <v>0</v>
      </c>
      <c r="K214" s="211"/>
      <c r="L214" s="216"/>
      <c r="M214" s="217"/>
      <c r="N214" s="218"/>
      <c r="O214" s="218"/>
      <c r="P214" s="219">
        <f>SUM(P215:P248)</f>
        <v>0</v>
      </c>
      <c r="Q214" s="218"/>
      <c r="R214" s="219">
        <f>SUM(R215:R248)</f>
        <v>0</v>
      </c>
      <c r="S214" s="218"/>
      <c r="T214" s="220">
        <f>SUM(T215:T248)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82</v>
      </c>
      <c r="AT214" s="222" t="s">
        <v>73</v>
      </c>
      <c r="AU214" s="222" t="s">
        <v>82</v>
      </c>
      <c r="AY214" s="221" t="s">
        <v>152</v>
      </c>
      <c r="BK214" s="223">
        <f>SUM(BK215:BK248)</f>
        <v>0</v>
      </c>
    </row>
    <row r="215" s="2" customFormat="1" ht="16.5" customHeight="1">
      <c r="A215" s="38"/>
      <c r="B215" s="39"/>
      <c r="C215" s="226" t="s">
        <v>646</v>
      </c>
      <c r="D215" s="226" t="s">
        <v>154</v>
      </c>
      <c r="E215" s="227" t="s">
        <v>411</v>
      </c>
      <c r="F215" s="228" t="s">
        <v>412</v>
      </c>
      <c r="G215" s="229" t="s">
        <v>232</v>
      </c>
      <c r="H215" s="230">
        <v>32.840000000000003</v>
      </c>
      <c r="I215" s="231"/>
      <c r="J215" s="232">
        <f>ROUND(I215*H215,2)</f>
        <v>0</v>
      </c>
      <c r="K215" s="228" t="s">
        <v>158</v>
      </c>
      <c r="L215" s="44"/>
      <c r="M215" s="233" t="s">
        <v>1</v>
      </c>
      <c r="N215" s="234" t="s">
        <v>39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159</v>
      </c>
      <c r="AT215" s="237" t="s">
        <v>154</v>
      </c>
      <c r="AU215" s="237" t="s">
        <v>84</v>
      </c>
      <c r="AY215" s="17" t="s">
        <v>152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82</v>
      </c>
      <c r="BK215" s="238">
        <f>ROUND(I215*H215,2)</f>
        <v>0</v>
      </c>
      <c r="BL215" s="17" t="s">
        <v>159</v>
      </c>
      <c r="BM215" s="237" t="s">
        <v>647</v>
      </c>
    </row>
    <row r="216" s="2" customFormat="1">
      <c r="A216" s="38"/>
      <c r="B216" s="39"/>
      <c r="C216" s="40"/>
      <c r="D216" s="239" t="s">
        <v>161</v>
      </c>
      <c r="E216" s="40"/>
      <c r="F216" s="240" t="s">
        <v>414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161</v>
      </c>
      <c r="AU216" s="17" t="s">
        <v>84</v>
      </c>
    </row>
    <row r="217" s="2" customFormat="1">
      <c r="A217" s="38"/>
      <c r="B217" s="39"/>
      <c r="C217" s="40"/>
      <c r="D217" s="244" t="s">
        <v>163</v>
      </c>
      <c r="E217" s="40"/>
      <c r="F217" s="245" t="s">
        <v>415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84</v>
      </c>
    </row>
    <row r="218" s="2" customFormat="1" ht="24.15" customHeight="1">
      <c r="A218" s="38"/>
      <c r="B218" s="39"/>
      <c r="C218" s="226" t="s">
        <v>648</v>
      </c>
      <c r="D218" s="226" t="s">
        <v>154</v>
      </c>
      <c r="E218" s="227" t="s">
        <v>416</v>
      </c>
      <c r="F218" s="228" t="s">
        <v>417</v>
      </c>
      <c r="G218" s="229" t="s">
        <v>232</v>
      </c>
      <c r="H218" s="230">
        <v>32.840000000000003</v>
      </c>
      <c r="I218" s="231"/>
      <c r="J218" s="232">
        <f>ROUND(I218*H218,2)</f>
        <v>0</v>
      </c>
      <c r="K218" s="228" t="s">
        <v>158</v>
      </c>
      <c r="L218" s="44"/>
      <c r="M218" s="233" t="s">
        <v>1</v>
      </c>
      <c r="N218" s="234" t="s">
        <v>39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159</v>
      </c>
      <c r="AT218" s="237" t="s">
        <v>154</v>
      </c>
      <c r="AU218" s="237" t="s">
        <v>84</v>
      </c>
      <c r="AY218" s="17" t="s">
        <v>152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82</v>
      </c>
      <c r="BK218" s="238">
        <f>ROUND(I218*H218,2)</f>
        <v>0</v>
      </c>
      <c r="BL218" s="17" t="s">
        <v>159</v>
      </c>
      <c r="BM218" s="237" t="s">
        <v>649</v>
      </c>
    </row>
    <row r="219" s="2" customFormat="1">
      <c r="A219" s="38"/>
      <c r="B219" s="39"/>
      <c r="C219" s="40"/>
      <c r="D219" s="239" t="s">
        <v>161</v>
      </c>
      <c r="E219" s="40"/>
      <c r="F219" s="240" t="s">
        <v>419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84</v>
      </c>
    </row>
    <row r="220" s="2" customFormat="1">
      <c r="A220" s="38"/>
      <c r="B220" s="39"/>
      <c r="C220" s="40"/>
      <c r="D220" s="244" t="s">
        <v>163</v>
      </c>
      <c r="E220" s="40"/>
      <c r="F220" s="245" t="s">
        <v>420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163</v>
      </c>
      <c r="AU220" s="17" t="s">
        <v>84</v>
      </c>
    </row>
    <row r="221" s="2" customFormat="1" ht="24.15" customHeight="1">
      <c r="A221" s="38"/>
      <c r="B221" s="39"/>
      <c r="C221" s="226" t="s">
        <v>650</v>
      </c>
      <c r="D221" s="226" t="s">
        <v>154</v>
      </c>
      <c r="E221" s="227" t="s">
        <v>421</v>
      </c>
      <c r="F221" s="228" t="s">
        <v>422</v>
      </c>
      <c r="G221" s="229" t="s">
        <v>232</v>
      </c>
      <c r="H221" s="230">
        <v>1215.0799999999999</v>
      </c>
      <c r="I221" s="231"/>
      <c r="J221" s="232">
        <f>ROUND(I221*H221,2)</f>
        <v>0</v>
      </c>
      <c r="K221" s="228" t="s">
        <v>158</v>
      </c>
      <c r="L221" s="44"/>
      <c r="M221" s="233" t="s">
        <v>1</v>
      </c>
      <c r="N221" s="234" t="s">
        <v>39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159</v>
      </c>
      <c r="AT221" s="237" t="s">
        <v>154</v>
      </c>
      <c r="AU221" s="237" t="s">
        <v>84</v>
      </c>
      <c r="AY221" s="17" t="s">
        <v>152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82</v>
      </c>
      <c r="BK221" s="238">
        <f>ROUND(I221*H221,2)</f>
        <v>0</v>
      </c>
      <c r="BL221" s="17" t="s">
        <v>159</v>
      </c>
      <c r="BM221" s="237" t="s">
        <v>651</v>
      </c>
    </row>
    <row r="222" s="2" customFormat="1">
      <c r="A222" s="38"/>
      <c r="B222" s="39"/>
      <c r="C222" s="40"/>
      <c r="D222" s="239" t="s">
        <v>161</v>
      </c>
      <c r="E222" s="40"/>
      <c r="F222" s="240" t="s">
        <v>424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161</v>
      </c>
      <c r="AU222" s="17" t="s">
        <v>84</v>
      </c>
    </row>
    <row r="223" s="2" customFormat="1">
      <c r="A223" s="38"/>
      <c r="B223" s="39"/>
      <c r="C223" s="40"/>
      <c r="D223" s="244" t="s">
        <v>163</v>
      </c>
      <c r="E223" s="40"/>
      <c r="F223" s="245" t="s">
        <v>425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163</v>
      </c>
      <c r="AU223" s="17" t="s">
        <v>84</v>
      </c>
    </row>
    <row r="224" s="13" customFormat="1">
      <c r="A224" s="13"/>
      <c r="B224" s="246"/>
      <c r="C224" s="247"/>
      <c r="D224" s="239" t="s">
        <v>241</v>
      </c>
      <c r="E224" s="248" t="s">
        <v>1</v>
      </c>
      <c r="F224" s="249" t="s">
        <v>652</v>
      </c>
      <c r="G224" s="247"/>
      <c r="H224" s="250">
        <v>1215.0799999999999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241</v>
      </c>
      <c r="AU224" s="256" t="s">
        <v>84</v>
      </c>
      <c r="AV224" s="13" t="s">
        <v>84</v>
      </c>
      <c r="AW224" s="13" t="s">
        <v>31</v>
      </c>
      <c r="AX224" s="13" t="s">
        <v>82</v>
      </c>
      <c r="AY224" s="256" t="s">
        <v>152</v>
      </c>
    </row>
    <row r="225" s="2" customFormat="1" ht="33" customHeight="1">
      <c r="A225" s="38"/>
      <c r="B225" s="39"/>
      <c r="C225" s="226" t="s">
        <v>653</v>
      </c>
      <c r="D225" s="226" t="s">
        <v>154</v>
      </c>
      <c r="E225" s="227" t="s">
        <v>427</v>
      </c>
      <c r="F225" s="228" t="s">
        <v>428</v>
      </c>
      <c r="G225" s="229" t="s">
        <v>232</v>
      </c>
      <c r="H225" s="230">
        <v>29.654</v>
      </c>
      <c r="I225" s="231"/>
      <c r="J225" s="232">
        <f>ROUND(I225*H225,2)</f>
        <v>0</v>
      </c>
      <c r="K225" s="228" t="s">
        <v>158</v>
      </c>
      <c r="L225" s="44"/>
      <c r="M225" s="233" t="s">
        <v>1</v>
      </c>
      <c r="N225" s="234" t="s">
        <v>39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159</v>
      </c>
      <c r="AT225" s="237" t="s">
        <v>154</v>
      </c>
      <c r="AU225" s="237" t="s">
        <v>84</v>
      </c>
      <c r="AY225" s="17" t="s">
        <v>152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82</v>
      </c>
      <c r="BK225" s="238">
        <f>ROUND(I225*H225,2)</f>
        <v>0</v>
      </c>
      <c r="BL225" s="17" t="s">
        <v>159</v>
      </c>
      <c r="BM225" s="237" t="s">
        <v>654</v>
      </c>
    </row>
    <row r="226" s="2" customFormat="1">
      <c r="A226" s="38"/>
      <c r="B226" s="39"/>
      <c r="C226" s="40"/>
      <c r="D226" s="239" t="s">
        <v>161</v>
      </c>
      <c r="E226" s="40"/>
      <c r="F226" s="240" t="s">
        <v>430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161</v>
      </c>
      <c r="AU226" s="17" t="s">
        <v>84</v>
      </c>
    </row>
    <row r="227" s="2" customFormat="1">
      <c r="A227" s="38"/>
      <c r="B227" s="39"/>
      <c r="C227" s="40"/>
      <c r="D227" s="244" t="s">
        <v>163</v>
      </c>
      <c r="E227" s="40"/>
      <c r="F227" s="245" t="s">
        <v>431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163</v>
      </c>
      <c r="AU227" s="17" t="s">
        <v>84</v>
      </c>
    </row>
    <row r="228" s="13" customFormat="1">
      <c r="A228" s="13"/>
      <c r="B228" s="246"/>
      <c r="C228" s="247"/>
      <c r="D228" s="239" t="s">
        <v>241</v>
      </c>
      <c r="E228" s="248" t="s">
        <v>1</v>
      </c>
      <c r="F228" s="249" t="s">
        <v>655</v>
      </c>
      <c r="G228" s="247"/>
      <c r="H228" s="250">
        <v>29.654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241</v>
      </c>
      <c r="AU228" s="256" t="s">
        <v>84</v>
      </c>
      <c r="AV228" s="13" t="s">
        <v>84</v>
      </c>
      <c r="AW228" s="13" t="s">
        <v>31</v>
      </c>
      <c r="AX228" s="13" t="s">
        <v>82</v>
      </c>
      <c r="AY228" s="256" t="s">
        <v>152</v>
      </c>
    </row>
    <row r="229" s="2" customFormat="1" ht="33" customHeight="1">
      <c r="A229" s="38"/>
      <c r="B229" s="39"/>
      <c r="C229" s="226" t="s">
        <v>656</v>
      </c>
      <c r="D229" s="226" t="s">
        <v>154</v>
      </c>
      <c r="E229" s="227" t="s">
        <v>657</v>
      </c>
      <c r="F229" s="228" t="s">
        <v>658</v>
      </c>
      <c r="G229" s="229" t="s">
        <v>232</v>
      </c>
      <c r="H229" s="230">
        <v>0.019</v>
      </c>
      <c r="I229" s="231"/>
      <c r="J229" s="232">
        <f>ROUND(I229*H229,2)</f>
        <v>0</v>
      </c>
      <c r="K229" s="228" t="s">
        <v>158</v>
      </c>
      <c r="L229" s="44"/>
      <c r="M229" s="233" t="s">
        <v>1</v>
      </c>
      <c r="N229" s="234" t="s">
        <v>39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159</v>
      </c>
      <c r="AT229" s="237" t="s">
        <v>154</v>
      </c>
      <c r="AU229" s="237" t="s">
        <v>84</v>
      </c>
      <c r="AY229" s="17" t="s">
        <v>152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82</v>
      </c>
      <c r="BK229" s="238">
        <f>ROUND(I229*H229,2)</f>
        <v>0</v>
      </c>
      <c r="BL229" s="17" t="s">
        <v>159</v>
      </c>
      <c r="BM229" s="237" t="s">
        <v>659</v>
      </c>
    </row>
    <row r="230" s="2" customFormat="1">
      <c r="A230" s="38"/>
      <c r="B230" s="39"/>
      <c r="C230" s="40"/>
      <c r="D230" s="239" t="s">
        <v>161</v>
      </c>
      <c r="E230" s="40"/>
      <c r="F230" s="240" t="s">
        <v>660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84</v>
      </c>
    </row>
    <row r="231" s="2" customFormat="1">
      <c r="A231" s="38"/>
      <c r="B231" s="39"/>
      <c r="C231" s="40"/>
      <c r="D231" s="244" t="s">
        <v>163</v>
      </c>
      <c r="E231" s="40"/>
      <c r="F231" s="245" t="s">
        <v>661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84</v>
      </c>
    </row>
    <row r="232" s="13" customFormat="1">
      <c r="A232" s="13"/>
      <c r="B232" s="246"/>
      <c r="C232" s="247"/>
      <c r="D232" s="239" t="s">
        <v>241</v>
      </c>
      <c r="E232" s="248" t="s">
        <v>1</v>
      </c>
      <c r="F232" s="249" t="s">
        <v>662</v>
      </c>
      <c r="G232" s="247"/>
      <c r="H232" s="250">
        <v>0.019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241</v>
      </c>
      <c r="AU232" s="256" t="s">
        <v>84</v>
      </c>
      <c r="AV232" s="13" t="s">
        <v>84</v>
      </c>
      <c r="AW232" s="13" t="s">
        <v>31</v>
      </c>
      <c r="AX232" s="13" t="s">
        <v>82</v>
      </c>
      <c r="AY232" s="256" t="s">
        <v>152</v>
      </c>
    </row>
    <row r="233" s="2" customFormat="1" ht="49.05" customHeight="1">
      <c r="A233" s="38"/>
      <c r="B233" s="39"/>
      <c r="C233" s="226" t="s">
        <v>663</v>
      </c>
      <c r="D233" s="226" t="s">
        <v>154</v>
      </c>
      <c r="E233" s="227" t="s">
        <v>664</v>
      </c>
      <c r="F233" s="228" t="s">
        <v>665</v>
      </c>
      <c r="G233" s="229" t="s">
        <v>232</v>
      </c>
      <c r="H233" s="230">
        <v>0.019</v>
      </c>
      <c r="I233" s="231"/>
      <c r="J233" s="232">
        <f>ROUND(I233*H233,2)</f>
        <v>0</v>
      </c>
      <c r="K233" s="228" t="s">
        <v>158</v>
      </c>
      <c r="L233" s="44"/>
      <c r="M233" s="233" t="s">
        <v>1</v>
      </c>
      <c r="N233" s="234" t="s">
        <v>39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159</v>
      </c>
      <c r="AT233" s="237" t="s">
        <v>154</v>
      </c>
      <c r="AU233" s="237" t="s">
        <v>84</v>
      </c>
      <c r="AY233" s="17" t="s">
        <v>152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82</v>
      </c>
      <c r="BK233" s="238">
        <f>ROUND(I233*H233,2)</f>
        <v>0</v>
      </c>
      <c r="BL233" s="17" t="s">
        <v>159</v>
      </c>
      <c r="BM233" s="237" t="s">
        <v>666</v>
      </c>
    </row>
    <row r="234" s="2" customFormat="1">
      <c r="A234" s="38"/>
      <c r="B234" s="39"/>
      <c r="C234" s="40"/>
      <c r="D234" s="239" t="s">
        <v>161</v>
      </c>
      <c r="E234" s="40"/>
      <c r="F234" s="240" t="s">
        <v>667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161</v>
      </c>
      <c r="AU234" s="17" t="s">
        <v>84</v>
      </c>
    </row>
    <row r="235" s="2" customFormat="1">
      <c r="A235" s="38"/>
      <c r="B235" s="39"/>
      <c r="C235" s="40"/>
      <c r="D235" s="244" t="s">
        <v>163</v>
      </c>
      <c r="E235" s="40"/>
      <c r="F235" s="245" t="s">
        <v>668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84</v>
      </c>
    </row>
    <row r="236" s="13" customFormat="1">
      <c r="A236" s="13"/>
      <c r="B236" s="246"/>
      <c r="C236" s="247"/>
      <c r="D236" s="239" t="s">
        <v>241</v>
      </c>
      <c r="E236" s="248" t="s">
        <v>1</v>
      </c>
      <c r="F236" s="249" t="s">
        <v>662</v>
      </c>
      <c r="G236" s="247"/>
      <c r="H236" s="250">
        <v>0.019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241</v>
      </c>
      <c r="AU236" s="256" t="s">
        <v>84</v>
      </c>
      <c r="AV236" s="13" t="s">
        <v>84</v>
      </c>
      <c r="AW236" s="13" t="s">
        <v>31</v>
      </c>
      <c r="AX236" s="13" t="s">
        <v>82</v>
      </c>
      <c r="AY236" s="256" t="s">
        <v>152</v>
      </c>
    </row>
    <row r="237" s="2" customFormat="1" ht="33" customHeight="1">
      <c r="A237" s="38"/>
      <c r="B237" s="39"/>
      <c r="C237" s="226" t="s">
        <v>669</v>
      </c>
      <c r="D237" s="226" t="s">
        <v>154</v>
      </c>
      <c r="E237" s="227" t="s">
        <v>433</v>
      </c>
      <c r="F237" s="228" t="s">
        <v>434</v>
      </c>
      <c r="G237" s="229" t="s">
        <v>232</v>
      </c>
      <c r="H237" s="230">
        <v>0.044999999999999998</v>
      </c>
      <c r="I237" s="231"/>
      <c r="J237" s="232">
        <f>ROUND(I237*H237,2)</f>
        <v>0</v>
      </c>
      <c r="K237" s="228" t="s">
        <v>158</v>
      </c>
      <c r="L237" s="44"/>
      <c r="M237" s="233" t="s">
        <v>1</v>
      </c>
      <c r="N237" s="234" t="s">
        <v>39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159</v>
      </c>
      <c r="AT237" s="237" t="s">
        <v>154</v>
      </c>
      <c r="AU237" s="237" t="s">
        <v>84</v>
      </c>
      <c r="AY237" s="17" t="s">
        <v>152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82</v>
      </c>
      <c r="BK237" s="238">
        <f>ROUND(I237*H237,2)</f>
        <v>0</v>
      </c>
      <c r="BL237" s="17" t="s">
        <v>159</v>
      </c>
      <c r="BM237" s="237" t="s">
        <v>670</v>
      </c>
    </row>
    <row r="238" s="2" customFormat="1">
      <c r="A238" s="38"/>
      <c r="B238" s="39"/>
      <c r="C238" s="40"/>
      <c r="D238" s="239" t="s">
        <v>161</v>
      </c>
      <c r="E238" s="40"/>
      <c r="F238" s="240" t="s">
        <v>436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161</v>
      </c>
      <c r="AU238" s="17" t="s">
        <v>84</v>
      </c>
    </row>
    <row r="239" s="2" customFormat="1">
      <c r="A239" s="38"/>
      <c r="B239" s="39"/>
      <c r="C239" s="40"/>
      <c r="D239" s="244" t="s">
        <v>163</v>
      </c>
      <c r="E239" s="40"/>
      <c r="F239" s="245" t="s">
        <v>437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84</v>
      </c>
    </row>
    <row r="240" s="13" customFormat="1">
      <c r="A240" s="13"/>
      <c r="B240" s="246"/>
      <c r="C240" s="247"/>
      <c r="D240" s="239" t="s">
        <v>241</v>
      </c>
      <c r="E240" s="248" t="s">
        <v>1</v>
      </c>
      <c r="F240" s="249" t="s">
        <v>671</v>
      </c>
      <c r="G240" s="247"/>
      <c r="H240" s="250">
        <v>0.044999999999999998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241</v>
      </c>
      <c r="AU240" s="256" t="s">
        <v>84</v>
      </c>
      <c r="AV240" s="13" t="s">
        <v>84</v>
      </c>
      <c r="AW240" s="13" t="s">
        <v>31</v>
      </c>
      <c r="AX240" s="13" t="s">
        <v>82</v>
      </c>
      <c r="AY240" s="256" t="s">
        <v>152</v>
      </c>
    </row>
    <row r="241" s="2" customFormat="1" ht="33" customHeight="1">
      <c r="A241" s="38"/>
      <c r="B241" s="39"/>
      <c r="C241" s="226" t="s">
        <v>672</v>
      </c>
      <c r="D241" s="226" t="s">
        <v>154</v>
      </c>
      <c r="E241" s="227" t="s">
        <v>256</v>
      </c>
      <c r="F241" s="228" t="s">
        <v>257</v>
      </c>
      <c r="G241" s="229" t="s">
        <v>232</v>
      </c>
      <c r="H241" s="230">
        <v>2.5190000000000001</v>
      </c>
      <c r="I241" s="231"/>
      <c r="J241" s="232">
        <f>ROUND(I241*H241,2)</f>
        <v>0</v>
      </c>
      <c r="K241" s="228" t="s">
        <v>158</v>
      </c>
      <c r="L241" s="44"/>
      <c r="M241" s="233" t="s">
        <v>1</v>
      </c>
      <c r="N241" s="234" t="s">
        <v>39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159</v>
      </c>
      <c r="AT241" s="237" t="s">
        <v>154</v>
      </c>
      <c r="AU241" s="237" t="s">
        <v>84</v>
      </c>
      <c r="AY241" s="17" t="s">
        <v>152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82</v>
      </c>
      <c r="BK241" s="238">
        <f>ROUND(I241*H241,2)</f>
        <v>0</v>
      </c>
      <c r="BL241" s="17" t="s">
        <v>159</v>
      </c>
      <c r="BM241" s="237" t="s">
        <v>673</v>
      </c>
    </row>
    <row r="242" s="2" customFormat="1">
      <c r="A242" s="38"/>
      <c r="B242" s="39"/>
      <c r="C242" s="40"/>
      <c r="D242" s="239" t="s">
        <v>161</v>
      </c>
      <c r="E242" s="40"/>
      <c r="F242" s="240" t="s">
        <v>259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161</v>
      </c>
      <c r="AU242" s="17" t="s">
        <v>84</v>
      </c>
    </row>
    <row r="243" s="2" customFormat="1">
      <c r="A243" s="38"/>
      <c r="B243" s="39"/>
      <c r="C243" s="40"/>
      <c r="D243" s="244" t="s">
        <v>163</v>
      </c>
      <c r="E243" s="40"/>
      <c r="F243" s="245" t="s">
        <v>260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84</v>
      </c>
    </row>
    <row r="244" s="13" customFormat="1">
      <c r="A244" s="13"/>
      <c r="B244" s="246"/>
      <c r="C244" s="247"/>
      <c r="D244" s="239" t="s">
        <v>241</v>
      </c>
      <c r="E244" s="248" t="s">
        <v>1</v>
      </c>
      <c r="F244" s="249" t="s">
        <v>674</v>
      </c>
      <c r="G244" s="247"/>
      <c r="H244" s="250">
        <v>2.5190000000000001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241</v>
      </c>
      <c r="AU244" s="256" t="s">
        <v>84</v>
      </c>
      <c r="AV244" s="13" t="s">
        <v>84</v>
      </c>
      <c r="AW244" s="13" t="s">
        <v>31</v>
      </c>
      <c r="AX244" s="13" t="s">
        <v>82</v>
      </c>
      <c r="AY244" s="256" t="s">
        <v>152</v>
      </c>
    </row>
    <row r="245" s="2" customFormat="1" ht="33" customHeight="1">
      <c r="A245" s="38"/>
      <c r="B245" s="39"/>
      <c r="C245" s="226" t="s">
        <v>675</v>
      </c>
      <c r="D245" s="226" t="s">
        <v>154</v>
      </c>
      <c r="E245" s="227" t="s">
        <v>262</v>
      </c>
      <c r="F245" s="228" t="s">
        <v>263</v>
      </c>
      <c r="G245" s="229" t="s">
        <v>232</v>
      </c>
      <c r="H245" s="230">
        <v>0.49299999999999999</v>
      </c>
      <c r="I245" s="231"/>
      <c r="J245" s="232">
        <f>ROUND(I245*H245,2)</f>
        <v>0</v>
      </c>
      <c r="K245" s="228" t="s">
        <v>158</v>
      </c>
      <c r="L245" s="44"/>
      <c r="M245" s="233" t="s">
        <v>1</v>
      </c>
      <c r="N245" s="234" t="s">
        <v>39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159</v>
      </c>
      <c r="AT245" s="237" t="s">
        <v>154</v>
      </c>
      <c r="AU245" s="237" t="s">
        <v>84</v>
      </c>
      <c r="AY245" s="17" t="s">
        <v>152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82</v>
      </c>
      <c r="BK245" s="238">
        <f>ROUND(I245*H245,2)</f>
        <v>0</v>
      </c>
      <c r="BL245" s="17" t="s">
        <v>159</v>
      </c>
      <c r="BM245" s="237" t="s">
        <v>676</v>
      </c>
    </row>
    <row r="246" s="2" customFormat="1">
      <c r="A246" s="38"/>
      <c r="B246" s="39"/>
      <c r="C246" s="40"/>
      <c r="D246" s="239" t="s">
        <v>161</v>
      </c>
      <c r="E246" s="40"/>
      <c r="F246" s="240" t="s">
        <v>265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161</v>
      </c>
      <c r="AU246" s="17" t="s">
        <v>84</v>
      </c>
    </row>
    <row r="247" s="2" customFormat="1">
      <c r="A247" s="38"/>
      <c r="B247" s="39"/>
      <c r="C247" s="40"/>
      <c r="D247" s="244" t="s">
        <v>163</v>
      </c>
      <c r="E247" s="40"/>
      <c r="F247" s="245" t="s">
        <v>266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163</v>
      </c>
      <c r="AU247" s="17" t="s">
        <v>84</v>
      </c>
    </row>
    <row r="248" s="13" customFormat="1">
      <c r="A248" s="13"/>
      <c r="B248" s="246"/>
      <c r="C248" s="247"/>
      <c r="D248" s="239" t="s">
        <v>241</v>
      </c>
      <c r="E248" s="248" t="s">
        <v>1</v>
      </c>
      <c r="F248" s="249" t="s">
        <v>677</v>
      </c>
      <c r="G248" s="247"/>
      <c r="H248" s="250">
        <v>0.49299999999999999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241</v>
      </c>
      <c r="AU248" s="256" t="s">
        <v>84</v>
      </c>
      <c r="AV248" s="13" t="s">
        <v>84</v>
      </c>
      <c r="AW248" s="13" t="s">
        <v>31</v>
      </c>
      <c r="AX248" s="13" t="s">
        <v>82</v>
      </c>
      <c r="AY248" s="256" t="s">
        <v>152</v>
      </c>
    </row>
    <row r="249" s="12" customFormat="1" ht="25.92" customHeight="1">
      <c r="A249" s="12"/>
      <c r="B249" s="210"/>
      <c r="C249" s="211"/>
      <c r="D249" s="212" t="s">
        <v>73</v>
      </c>
      <c r="E249" s="213" t="s">
        <v>285</v>
      </c>
      <c r="F249" s="213" t="s">
        <v>286</v>
      </c>
      <c r="G249" s="211"/>
      <c r="H249" s="211"/>
      <c r="I249" s="214"/>
      <c r="J249" s="215">
        <f>BK249</f>
        <v>0</v>
      </c>
      <c r="K249" s="211"/>
      <c r="L249" s="216"/>
      <c r="M249" s="217"/>
      <c r="N249" s="218"/>
      <c r="O249" s="218"/>
      <c r="P249" s="219">
        <f>P250+P256+P261+P277+P305+P322</f>
        <v>0</v>
      </c>
      <c r="Q249" s="218"/>
      <c r="R249" s="219">
        <f>R250+R256+R261+R277+R305+R322</f>
        <v>0</v>
      </c>
      <c r="S249" s="218"/>
      <c r="T249" s="220">
        <f>T250+T256+T261+T277+T305+T322</f>
        <v>2.3208360000000003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1" t="s">
        <v>84</v>
      </c>
      <c r="AT249" s="222" t="s">
        <v>73</v>
      </c>
      <c r="AU249" s="222" t="s">
        <v>74</v>
      </c>
      <c r="AY249" s="221" t="s">
        <v>152</v>
      </c>
      <c r="BK249" s="223">
        <f>BK250+BK256+BK261+BK277+BK305+BK322</f>
        <v>0</v>
      </c>
    </row>
    <row r="250" s="12" customFormat="1" ht="22.8" customHeight="1">
      <c r="A250" s="12"/>
      <c r="B250" s="210"/>
      <c r="C250" s="211"/>
      <c r="D250" s="212" t="s">
        <v>73</v>
      </c>
      <c r="E250" s="224" t="s">
        <v>287</v>
      </c>
      <c r="F250" s="224" t="s">
        <v>288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SUM(P251:P255)</f>
        <v>0</v>
      </c>
      <c r="Q250" s="218"/>
      <c r="R250" s="219">
        <f>SUM(R251:R255)</f>
        <v>0</v>
      </c>
      <c r="S250" s="218"/>
      <c r="T250" s="220">
        <f>SUM(T251:T255)</f>
        <v>0.49265999999999999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84</v>
      </c>
      <c r="AT250" s="222" t="s">
        <v>73</v>
      </c>
      <c r="AU250" s="222" t="s">
        <v>82</v>
      </c>
      <c r="AY250" s="221" t="s">
        <v>152</v>
      </c>
      <c r="BK250" s="223">
        <f>SUM(BK251:BK255)</f>
        <v>0</v>
      </c>
    </row>
    <row r="251" s="2" customFormat="1" ht="24.15" customHeight="1">
      <c r="A251" s="38"/>
      <c r="B251" s="39"/>
      <c r="C251" s="226" t="s">
        <v>82</v>
      </c>
      <c r="D251" s="226" t="s">
        <v>154</v>
      </c>
      <c r="E251" s="227" t="s">
        <v>527</v>
      </c>
      <c r="F251" s="228" t="s">
        <v>528</v>
      </c>
      <c r="G251" s="229" t="s">
        <v>157</v>
      </c>
      <c r="H251" s="230">
        <v>35.189999999999998</v>
      </c>
      <c r="I251" s="231"/>
      <c r="J251" s="232">
        <f>ROUND(I251*H251,2)</f>
        <v>0</v>
      </c>
      <c r="K251" s="228" t="s">
        <v>529</v>
      </c>
      <c r="L251" s="44"/>
      <c r="M251" s="233" t="s">
        <v>1</v>
      </c>
      <c r="N251" s="234" t="s">
        <v>39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0.014</v>
      </c>
      <c r="T251" s="236">
        <f>S251*H251</f>
        <v>0.49265999999999999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261</v>
      </c>
      <c r="AT251" s="237" t="s">
        <v>154</v>
      </c>
      <c r="AU251" s="237" t="s">
        <v>84</v>
      </c>
      <c r="AY251" s="17" t="s">
        <v>152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82</v>
      </c>
      <c r="BK251" s="238">
        <f>ROUND(I251*H251,2)</f>
        <v>0</v>
      </c>
      <c r="BL251" s="17" t="s">
        <v>261</v>
      </c>
      <c r="BM251" s="237" t="s">
        <v>678</v>
      </c>
    </row>
    <row r="252" s="2" customFormat="1">
      <c r="A252" s="38"/>
      <c r="B252" s="39"/>
      <c r="C252" s="40"/>
      <c r="D252" s="239" t="s">
        <v>161</v>
      </c>
      <c r="E252" s="40"/>
      <c r="F252" s="240" t="s">
        <v>528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84</v>
      </c>
    </row>
    <row r="253" s="2" customFormat="1">
      <c r="A253" s="38"/>
      <c r="B253" s="39"/>
      <c r="C253" s="40"/>
      <c r="D253" s="244" t="s">
        <v>163</v>
      </c>
      <c r="E253" s="40"/>
      <c r="F253" s="245" t="s">
        <v>531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163</v>
      </c>
      <c r="AU253" s="17" t="s">
        <v>84</v>
      </c>
    </row>
    <row r="254" s="15" customFormat="1">
      <c r="A254" s="15"/>
      <c r="B254" s="273"/>
      <c r="C254" s="274"/>
      <c r="D254" s="239" t="s">
        <v>241</v>
      </c>
      <c r="E254" s="275" t="s">
        <v>1</v>
      </c>
      <c r="F254" s="276" t="s">
        <v>679</v>
      </c>
      <c r="G254" s="274"/>
      <c r="H254" s="275" t="s">
        <v>1</v>
      </c>
      <c r="I254" s="277"/>
      <c r="J254" s="274"/>
      <c r="K254" s="274"/>
      <c r="L254" s="278"/>
      <c r="M254" s="279"/>
      <c r="N254" s="280"/>
      <c r="O254" s="280"/>
      <c r="P254" s="280"/>
      <c r="Q254" s="280"/>
      <c r="R254" s="280"/>
      <c r="S254" s="280"/>
      <c r="T254" s="28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2" t="s">
        <v>241</v>
      </c>
      <c r="AU254" s="282" t="s">
        <v>84</v>
      </c>
      <c r="AV254" s="15" t="s">
        <v>82</v>
      </c>
      <c r="AW254" s="15" t="s">
        <v>31</v>
      </c>
      <c r="AX254" s="15" t="s">
        <v>74</v>
      </c>
      <c r="AY254" s="282" t="s">
        <v>152</v>
      </c>
    </row>
    <row r="255" s="13" customFormat="1">
      <c r="A255" s="13"/>
      <c r="B255" s="246"/>
      <c r="C255" s="247"/>
      <c r="D255" s="239" t="s">
        <v>241</v>
      </c>
      <c r="E255" s="248" t="s">
        <v>1</v>
      </c>
      <c r="F255" s="249" t="s">
        <v>584</v>
      </c>
      <c r="G255" s="247"/>
      <c r="H255" s="250">
        <v>35.189999999999998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241</v>
      </c>
      <c r="AU255" s="256" t="s">
        <v>84</v>
      </c>
      <c r="AV255" s="13" t="s">
        <v>84</v>
      </c>
      <c r="AW255" s="13" t="s">
        <v>31</v>
      </c>
      <c r="AX255" s="13" t="s">
        <v>82</v>
      </c>
      <c r="AY255" s="256" t="s">
        <v>152</v>
      </c>
    </row>
    <row r="256" s="12" customFormat="1" ht="22.8" customHeight="1">
      <c r="A256" s="12"/>
      <c r="B256" s="210"/>
      <c r="C256" s="211"/>
      <c r="D256" s="212" t="s">
        <v>73</v>
      </c>
      <c r="E256" s="224" t="s">
        <v>680</v>
      </c>
      <c r="F256" s="224" t="s">
        <v>681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SUM(P257:P260)</f>
        <v>0</v>
      </c>
      <c r="Q256" s="218"/>
      <c r="R256" s="219">
        <f>SUM(R257:R260)</f>
        <v>0</v>
      </c>
      <c r="S256" s="218"/>
      <c r="T256" s="220">
        <f>SUM(T257:T260)</f>
        <v>0.01933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84</v>
      </c>
      <c r="AT256" s="222" t="s">
        <v>73</v>
      </c>
      <c r="AU256" s="222" t="s">
        <v>82</v>
      </c>
      <c r="AY256" s="221" t="s">
        <v>152</v>
      </c>
      <c r="BK256" s="223">
        <f>SUM(BK257:BK260)</f>
        <v>0</v>
      </c>
    </row>
    <row r="257" s="2" customFormat="1" ht="16.5" customHeight="1">
      <c r="A257" s="38"/>
      <c r="B257" s="39"/>
      <c r="C257" s="226" t="s">
        <v>325</v>
      </c>
      <c r="D257" s="226" t="s">
        <v>154</v>
      </c>
      <c r="E257" s="227" t="s">
        <v>682</v>
      </c>
      <c r="F257" s="228" t="s">
        <v>683</v>
      </c>
      <c r="G257" s="229" t="s">
        <v>684</v>
      </c>
      <c r="H257" s="230">
        <v>1</v>
      </c>
      <c r="I257" s="231"/>
      <c r="J257" s="232">
        <f>ROUND(I257*H257,2)</f>
        <v>0</v>
      </c>
      <c r="K257" s="228" t="s">
        <v>158</v>
      </c>
      <c r="L257" s="44"/>
      <c r="M257" s="233" t="s">
        <v>1</v>
      </c>
      <c r="N257" s="234" t="s">
        <v>39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0.01933</v>
      </c>
      <c r="T257" s="236">
        <f>S257*H257</f>
        <v>0.01933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261</v>
      </c>
      <c r="AT257" s="237" t="s">
        <v>154</v>
      </c>
      <c r="AU257" s="237" t="s">
        <v>84</v>
      </c>
      <c r="AY257" s="17" t="s">
        <v>152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82</v>
      </c>
      <c r="BK257" s="238">
        <f>ROUND(I257*H257,2)</f>
        <v>0</v>
      </c>
      <c r="BL257" s="17" t="s">
        <v>261</v>
      </c>
      <c r="BM257" s="237" t="s">
        <v>685</v>
      </c>
    </row>
    <row r="258" s="2" customFormat="1">
      <c r="A258" s="38"/>
      <c r="B258" s="39"/>
      <c r="C258" s="40"/>
      <c r="D258" s="239" t="s">
        <v>161</v>
      </c>
      <c r="E258" s="40"/>
      <c r="F258" s="240" t="s">
        <v>686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161</v>
      </c>
      <c r="AU258" s="17" t="s">
        <v>84</v>
      </c>
    </row>
    <row r="259" s="2" customFormat="1">
      <c r="A259" s="38"/>
      <c r="B259" s="39"/>
      <c r="C259" s="40"/>
      <c r="D259" s="244" t="s">
        <v>163</v>
      </c>
      <c r="E259" s="40"/>
      <c r="F259" s="245" t="s">
        <v>687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163</v>
      </c>
      <c r="AU259" s="17" t="s">
        <v>84</v>
      </c>
    </row>
    <row r="260" s="13" customFormat="1">
      <c r="A260" s="13"/>
      <c r="B260" s="246"/>
      <c r="C260" s="247"/>
      <c r="D260" s="239" t="s">
        <v>241</v>
      </c>
      <c r="E260" s="248" t="s">
        <v>1</v>
      </c>
      <c r="F260" s="249" t="s">
        <v>82</v>
      </c>
      <c r="G260" s="247"/>
      <c r="H260" s="250">
        <v>1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241</v>
      </c>
      <c r="AU260" s="256" t="s">
        <v>84</v>
      </c>
      <c r="AV260" s="13" t="s">
        <v>84</v>
      </c>
      <c r="AW260" s="13" t="s">
        <v>31</v>
      </c>
      <c r="AX260" s="13" t="s">
        <v>82</v>
      </c>
      <c r="AY260" s="256" t="s">
        <v>152</v>
      </c>
    </row>
    <row r="261" s="12" customFormat="1" ht="22.8" customHeight="1">
      <c r="A261" s="12"/>
      <c r="B261" s="210"/>
      <c r="C261" s="211"/>
      <c r="D261" s="212" t="s">
        <v>73</v>
      </c>
      <c r="E261" s="224" t="s">
        <v>440</v>
      </c>
      <c r="F261" s="224" t="s">
        <v>441</v>
      </c>
      <c r="G261" s="211"/>
      <c r="H261" s="211"/>
      <c r="I261" s="214"/>
      <c r="J261" s="225">
        <f>BK261</f>
        <v>0</v>
      </c>
      <c r="K261" s="211"/>
      <c r="L261" s="216"/>
      <c r="M261" s="217"/>
      <c r="N261" s="218"/>
      <c r="O261" s="218"/>
      <c r="P261" s="219">
        <f>SUM(P262:P276)</f>
        <v>0</v>
      </c>
      <c r="Q261" s="218"/>
      <c r="R261" s="219">
        <f>SUM(R262:R276)</f>
        <v>0</v>
      </c>
      <c r="S261" s="218"/>
      <c r="T261" s="220">
        <f>SUM(T262:T276)</f>
        <v>0.052999999999999998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1" t="s">
        <v>84</v>
      </c>
      <c r="AT261" s="222" t="s">
        <v>73</v>
      </c>
      <c r="AU261" s="222" t="s">
        <v>82</v>
      </c>
      <c r="AY261" s="221" t="s">
        <v>152</v>
      </c>
      <c r="BK261" s="223">
        <f>SUM(BK262:BK276)</f>
        <v>0</v>
      </c>
    </row>
    <row r="262" s="2" customFormat="1" ht="24.15" customHeight="1">
      <c r="A262" s="38"/>
      <c r="B262" s="39"/>
      <c r="C262" s="226" t="s">
        <v>7</v>
      </c>
      <c r="D262" s="226" t="s">
        <v>154</v>
      </c>
      <c r="E262" s="227" t="s">
        <v>688</v>
      </c>
      <c r="F262" s="228" t="s">
        <v>689</v>
      </c>
      <c r="G262" s="229" t="s">
        <v>199</v>
      </c>
      <c r="H262" s="230">
        <v>1</v>
      </c>
      <c r="I262" s="231"/>
      <c r="J262" s="232">
        <f>ROUND(I262*H262,2)</f>
        <v>0</v>
      </c>
      <c r="K262" s="228" t="s">
        <v>158</v>
      </c>
      <c r="L262" s="44"/>
      <c r="M262" s="233" t="s">
        <v>1</v>
      </c>
      <c r="N262" s="234" t="s">
        <v>39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0.014999999999999999</v>
      </c>
      <c r="T262" s="236">
        <f>S262*H262</f>
        <v>0.014999999999999999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261</v>
      </c>
      <c r="AT262" s="237" t="s">
        <v>154</v>
      </c>
      <c r="AU262" s="237" t="s">
        <v>84</v>
      </c>
      <c r="AY262" s="17" t="s">
        <v>152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82</v>
      </c>
      <c r="BK262" s="238">
        <f>ROUND(I262*H262,2)</f>
        <v>0</v>
      </c>
      <c r="BL262" s="17" t="s">
        <v>261</v>
      </c>
      <c r="BM262" s="237" t="s">
        <v>690</v>
      </c>
    </row>
    <row r="263" s="2" customFormat="1">
      <c r="A263" s="38"/>
      <c r="B263" s="39"/>
      <c r="C263" s="40"/>
      <c r="D263" s="239" t="s">
        <v>161</v>
      </c>
      <c r="E263" s="40"/>
      <c r="F263" s="240" t="s">
        <v>691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161</v>
      </c>
      <c r="AU263" s="17" t="s">
        <v>84</v>
      </c>
    </row>
    <row r="264" s="2" customFormat="1">
      <c r="A264" s="38"/>
      <c r="B264" s="39"/>
      <c r="C264" s="40"/>
      <c r="D264" s="244" t="s">
        <v>163</v>
      </c>
      <c r="E264" s="40"/>
      <c r="F264" s="245" t="s">
        <v>692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163</v>
      </c>
      <c r="AU264" s="17" t="s">
        <v>84</v>
      </c>
    </row>
    <row r="265" s="15" customFormat="1">
      <c r="A265" s="15"/>
      <c r="B265" s="273"/>
      <c r="C265" s="274"/>
      <c r="D265" s="239" t="s">
        <v>241</v>
      </c>
      <c r="E265" s="275" t="s">
        <v>1</v>
      </c>
      <c r="F265" s="276" t="s">
        <v>693</v>
      </c>
      <c r="G265" s="274"/>
      <c r="H265" s="275" t="s">
        <v>1</v>
      </c>
      <c r="I265" s="277"/>
      <c r="J265" s="274"/>
      <c r="K265" s="274"/>
      <c r="L265" s="278"/>
      <c r="M265" s="279"/>
      <c r="N265" s="280"/>
      <c r="O265" s="280"/>
      <c r="P265" s="280"/>
      <c r="Q265" s="280"/>
      <c r="R265" s="280"/>
      <c r="S265" s="280"/>
      <c r="T265" s="28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2" t="s">
        <v>241</v>
      </c>
      <c r="AU265" s="282" t="s">
        <v>84</v>
      </c>
      <c r="AV265" s="15" t="s">
        <v>82</v>
      </c>
      <c r="AW265" s="15" t="s">
        <v>31</v>
      </c>
      <c r="AX265" s="15" t="s">
        <v>74</v>
      </c>
      <c r="AY265" s="282" t="s">
        <v>152</v>
      </c>
    </row>
    <row r="266" s="13" customFormat="1">
      <c r="A266" s="13"/>
      <c r="B266" s="246"/>
      <c r="C266" s="247"/>
      <c r="D266" s="239" t="s">
        <v>241</v>
      </c>
      <c r="E266" s="248" t="s">
        <v>1</v>
      </c>
      <c r="F266" s="249" t="s">
        <v>82</v>
      </c>
      <c r="G266" s="247"/>
      <c r="H266" s="250">
        <v>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241</v>
      </c>
      <c r="AU266" s="256" t="s">
        <v>84</v>
      </c>
      <c r="AV266" s="13" t="s">
        <v>84</v>
      </c>
      <c r="AW266" s="13" t="s">
        <v>31</v>
      </c>
      <c r="AX266" s="13" t="s">
        <v>82</v>
      </c>
      <c r="AY266" s="256" t="s">
        <v>152</v>
      </c>
    </row>
    <row r="267" s="2" customFormat="1" ht="24.15" customHeight="1">
      <c r="A267" s="38"/>
      <c r="B267" s="39"/>
      <c r="C267" s="226" t="s">
        <v>289</v>
      </c>
      <c r="D267" s="226" t="s">
        <v>154</v>
      </c>
      <c r="E267" s="227" t="s">
        <v>694</v>
      </c>
      <c r="F267" s="228" t="s">
        <v>695</v>
      </c>
      <c r="G267" s="229" t="s">
        <v>199</v>
      </c>
      <c r="H267" s="230">
        <v>1</v>
      </c>
      <c r="I267" s="231"/>
      <c r="J267" s="232">
        <f>ROUND(I267*H267,2)</f>
        <v>0</v>
      </c>
      <c r="K267" s="228" t="s">
        <v>158</v>
      </c>
      <c r="L267" s="44"/>
      <c r="M267" s="233" t="s">
        <v>1</v>
      </c>
      <c r="N267" s="234" t="s">
        <v>39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0.02</v>
      </c>
      <c r="T267" s="236">
        <f>S267*H267</f>
        <v>0.02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261</v>
      </c>
      <c r="AT267" s="237" t="s">
        <v>154</v>
      </c>
      <c r="AU267" s="237" t="s">
        <v>84</v>
      </c>
      <c r="AY267" s="17" t="s">
        <v>152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82</v>
      </c>
      <c r="BK267" s="238">
        <f>ROUND(I267*H267,2)</f>
        <v>0</v>
      </c>
      <c r="BL267" s="17" t="s">
        <v>261</v>
      </c>
      <c r="BM267" s="237" t="s">
        <v>696</v>
      </c>
    </row>
    <row r="268" s="2" customFormat="1">
      <c r="A268" s="38"/>
      <c r="B268" s="39"/>
      <c r="C268" s="40"/>
      <c r="D268" s="239" t="s">
        <v>161</v>
      </c>
      <c r="E268" s="40"/>
      <c r="F268" s="240" t="s">
        <v>697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161</v>
      </c>
      <c r="AU268" s="17" t="s">
        <v>84</v>
      </c>
    </row>
    <row r="269" s="2" customFormat="1">
      <c r="A269" s="38"/>
      <c r="B269" s="39"/>
      <c r="C269" s="40"/>
      <c r="D269" s="244" t="s">
        <v>163</v>
      </c>
      <c r="E269" s="40"/>
      <c r="F269" s="245" t="s">
        <v>698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163</v>
      </c>
      <c r="AU269" s="17" t="s">
        <v>84</v>
      </c>
    </row>
    <row r="270" s="15" customFormat="1">
      <c r="A270" s="15"/>
      <c r="B270" s="273"/>
      <c r="C270" s="274"/>
      <c r="D270" s="239" t="s">
        <v>241</v>
      </c>
      <c r="E270" s="275" t="s">
        <v>1</v>
      </c>
      <c r="F270" s="276" t="s">
        <v>693</v>
      </c>
      <c r="G270" s="274"/>
      <c r="H270" s="275" t="s">
        <v>1</v>
      </c>
      <c r="I270" s="277"/>
      <c r="J270" s="274"/>
      <c r="K270" s="274"/>
      <c r="L270" s="278"/>
      <c r="M270" s="279"/>
      <c r="N270" s="280"/>
      <c r="O270" s="280"/>
      <c r="P270" s="280"/>
      <c r="Q270" s="280"/>
      <c r="R270" s="280"/>
      <c r="S270" s="280"/>
      <c r="T270" s="28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2" t="s">
        <v>241</v>
      </c>
      <c r="AU270" s="282" t="s">
        <v>84</v>
      </c>
      <c r="AV270" s="15" t="s">
        <v>82</v>
      </c>
      <c r="AW270" s="15" t="s">
        <v>31</v>
      </c>
      <c r="AX270" s="15" t="s">
        <v>74</v>
      </c>
      <c r="AY270" s="282" t="s">
        <v>152</v>
      </c>
    </row>
    <row r="271" s="13" customFormat="1">
      <c r="A271" s="13"/>
      <c r="B271" s="246"/>
      <c r="C271" s="247"/>
      <c r="D271" s="239" t="s">
        <v>241</v>
      </c>
      <c r="E271" s="248" t="s">
        <v>1</v>
      </c>
      <c r="F271" s="249" t="s">
        <v>82</v>
      </c>
      <c r="G271" s="247"/>
      <c r="H271" s="250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241</v>
      </c>
      <c r="AU271" s="256" t="s">
        <v>84</v>
      </c>
      <c r="AV271" s="13" t="s">
        <v>84</v>
      </c>
      <c r="AW271" s="13" t="s">
        <v>31</v>
      </c>
      <c r="AX271" s="13" t="s">
        <v>82</v>
      </c>
      <c r="AY271" s="256" t="s">
        <v>152</v>
      </c>
    </row>
    <row r="272" s="2" customFormat="1" ht="24.15" customHeight="1">
      <c r="A272" s="38"/>
      <c r="B272" s="39"/>
      <c r="C272" s="226" t="s">
        <v>273</v>
      </c>
      <c r="D272" s="226" t="s">
        <v>154</v>
      </c>
      <c r="E272" s="227" t="s">
        <v>442</v>
      </c>
      <c r="F272" s="228" t="s">
        <v>443</v>
      </c>
      <c r="G272" s="229" t="s">
        <v>199</v>
      </c>
      <c r="H272" s="230">
        <v>1</v>
      </c>
      <c r="I272" s="231"/>
      <c r="J272" s="232">
        <f>ROUND(I272*H272,2)</f>
        <v>0</v>
      </c>
      <c r="K272" s="228" t="s">
        <v>158</v>
      </c>
      <c r="L272" s="44"/>
      <c r="M272" s="233" t="s">
        <v>1</v>
      </c>
      <c r="N272" s="234" t="s">
        <v>39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0.017999999999999999</v>
      </c>
      <c r="T272" s="236">
        <f>S272*H272</f>
        <v>0.017999999999999999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261</v>
      </c>
      <c r="AT272" s="237" t="s">
        <v>154</v>
      </c>
      <c r="AU272" s="237" t="s">
        <v>84</v>
      </c>
      <c r="AY272" s="17" t="s">
        <v>152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82</v>
      </c>
      <c r="BK272" s="238">
        <f>ROUND(I272*H272,2)</f>
        <v>0</v>
      </c>
      <c r="BL272" s="17" t="s">
        <v>261</v>
      </c>
      <c r="BM272" s="237" t="s">
        <v>699</v>
      </c>
    </row>
    <row r="273" s="2" customFormat="1">
      <c r="A273" s="38"/>
      <c r="B273" s="39"/>
      <c r="C273" s="40"/>
      <c r="D273" s="239" t="s">
        <v>161</v>
      </c>
      <c r="E273" s="40"/>
      <c r="F273" s="240" t="s">
        <v>445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161</v>
      </c>
      <c r="AU273" s="17" t="s">
        <v>84</v>
      </c>
    </row>
    <row r="274" s="2" customFormat="1">
      <c r="A274" s="38"/>
      <c r="B274" s="39"/>
      <c r="C274" s="40"/>
      <c r="D274" s="244" t="s">
        <v>163</v>
      </c>
      <c r="E274" s="40"/>
      <c r="F274" s="245" t="s">
        <v>446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163</v>
      </c>
      <c r="AU274" s="17" t="s">
        <v>84</v>
      </c>
    </row>
    <row r="275" s="15" customFormat="1">
      <c r="A275" s="15"/>
      <c r="B275" s="273"/>
      <c r="C275" s="274"/>
      <c r="D275" s="239" t="s">
        <v>241</v>
      </c>
      <c r="E275" s="275" t="s">
        <v>1</v>
      </c>
      <c r="F275" s="276" t="s">
        <v>700</v>
      </c>
      <c r="G275" s="274"/>
      <c r="H275" s="275" t="s">
        <v>1</v>
      </c>
      <c r="I275" s="277"/>
      <c r="J275" s="274"/>
      <c r="K275" s="274"/>
      <c r="L275" s="278"/>
      <c r="M275" s="279"/>
      <c r="N275" s="280"/>
      <c r="O275" s="280"/>
      <c r="P275" s="280"/>
      <c r="Q275" s="280"/>
      <c r="R275" s="280"/>
      <c r="S275" s="280"/>
      <c r="T275" s="28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2" t="s">
        <v>241</v>
      </c>
      <c r="AU275" s="282" t="s">
        <v>84</v>
      </c>
      <c r="AV275" s="15" t="s">
        <v>82</v>
      </c>
      <c r="AW275" s="15" t="s">
        <v>31</v>
      </c>
      <c r="AX275" s="15" t="s">
        <v>74</v>
      </c>
      <c r="AY275" s="282" t="s">
        <v>152</v>
      </c>
    </row>
    <row r="276" s="13" customFormat="1">
      <c r="A276" s="13"/>
      <c r="B276" s="246"/>
      <c r="C276" s="247"/>
      <c r="D276" s="239" t="s">
        <v>241</v>
      </c>
      <c r="E276" s="248" t="s">
        <v>1</v>
      </c>
      <c r="F276" s="249" t="s">
        <v>82</v>
      </c>
      <c r="G276" s="247"/>
      <c r="H276" s="250">
        <v>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241</v>
      </c>
      <c r="AU276" s="256" t="s">
        <v>84</v>
      </c>
      <c r="AV276" s="13" t="s">
        <v>84</v>
      </c>
      <c r="AW276" s="13" t="s">
        <v>31</v>
      </c>
      <c r="AX276" s="13" t="s">
        <v>82</v>
      </c>
      <c r="AY276" s="256" t="s">
        <v>152</v>
      </c>
    </row>
    <row r="277" s="12" customFormat="1" ht="22.8" customHeight="1">
      <c r="A277" s="12"/>
      <c r="B277" s="210"/>
      <c r="C277" s="211"/>
      <c r="D277" s="212" t="s">
        <v>73</v>
      </c>
      <c r="E277" s="224" t="s">
        <v>295</v>
      </c>
      <c r="F277" s="224" t="s">
        <v>296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SUM(P278:P304)</f>
        <v>0</v>
      </c>
      <c r="Q277" s="218"/>
      <c r="R277" s="219">
        <f>SUM(R278:R304)</f>
        <v>0</v>
      </c>
      <c r="S277" s="218"/>
      <c r="T277" s="220">
        <f>SUM(T278:T304)</f>
        <v>1.6533000000000002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84</v>
      </c>
      <c r="AT277" s="222" t="s">
        <v>73</v>
      </c>
      <c r="AU277" s="222" t="s">
        <v>82</v>
      </c>
      <c r="AY277" s="221" t="s">
        <v>152</v>
      </c>
      <c r="BK277" s="223">
        <f>SUM(BK278:BK304)</f>
        <v>0</v>
      </c>
    </row>
    <row r="278" s="2" customFormat="1" ht="16.5" customHeight="1">
      <c r="A278" s="38"/>
      <c r="B278" s="39"/>
      <c r="C278" s="226" t="s">
        <v>84</v>
      </c>
      <c r="D278" s="226" t="s">
        <v>154</v>
      </c>
      <c r="E278" s="227" t="s">
        <v>304</v>
      </c>
      <c r="F278" s="228" t="s">
        <v>305</v>
      </c>
      <c r="G278" s="229" t="s">
        <v>157</v>
      </c>
      <c r="H278" s="230">
        <v>47.979999999999997</v>
      </c>
      <c r="I278" s="231"/>
      <c r="J278" s="232">
        <f>ROUND(I278*H278,2)</f>
        <v>0</v>
      </c>
      <c r="K278" s="228" t="s">
        <v>158</v>
      </c>
      <c r="L278" s="44"/>
      <c r="M278" s="233" t="s">
        <v>1</v>
      </c>
      <c r="N278" s="234" t="s">
        <v>39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0.014999999999999999</v>
      </c>
      <c r="T278" s="236">
        <f>S278*H278</f>
        <v>0.7196999999999999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261</v>
      </c>
      <c r="AT278" s="237" t="s">
        <v>154</v>
      </c>
      <c r="AU278" s="237" t="s">
        <v>84</v>
      </c>
      <c r="AY278" s="17" t="s">
        <v>152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82</v>
      </c>
      <c r="BK278" s="238">
        <f>ROUND(I278*H278,2)</f>
        <v>0</v>
      </c>
      <c r="BL278" s="17" t="s">
        <v>261</v>
      </c>
      <c r="BM278" s="237" t="s">
        <v>701</v>
      </c>
    </row>
    <row r="279" s="2" customFormat="1">
      <c r="A279" s="38"/>
      <c r="B279" s="39"/>
      <c r="C279" s="40"/>
      <c r="D279" s="239" t="s">
        <v>161</v>
      </c>
      <c r="E279" s="40"/>
      <c r="F279" s="240" t="s">
        <v>307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161</v>
      </c>
      <c r="AU279" s="17" t="s">
        <v>84</v>
      </c>
    </row>
    <row r="280" s="2" customFormat="1">
      <c r="A280" s="38"/>
      <c r="B280" s="39"/>
      <c r="C280" s="40"/>
      <c r="D280" s="244" t="s">
        <v>163</v>
      </c>
      <c r="E280" s="40"/>
      <c r="F280" s="245" t="s">
        <v>308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163</v>
      </c>
      <c r="AU280" s="17" t="s">
        <v>84</v>
      </c>
    </row>
    <row r="281" s="15" customFormat="1">
      <c r="A281" s="15"/>
      <c r="B281" s="273"/>
      <c r="C281" s="274"/>
      <c r="D281" s="239" t="s">
        <v>241</v>
      </c>
      <c r="E281" s="275" t="s">
        <v>1</v>
      </c>
      <c r="F281" s="276" t="s">
        <v>679</v>
      </c>
      <c r="G281" s="274"/>
      <c r="H281" s="275" t="s">
        <v>1</v>
      </c>
      <c r="I281" s="277"/>
      <c r="J281" s="274"/>
      <c r="K281" s="274"/>
      <c r="L281" s="278"/>
      <c r="M281" s="279"/>
      <c r="N281" s="280"/>
      <c r="O281" s="280"/>
      <c r="P281" s="280"/>
      <c r="Q281" s="280"/>
      <c r="R281" s="280"/>
      <c r="S281" s="280"/>
      <c r="T281" s="28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2" t="s">
        <v>241</v>
      </c>
      <c r="AU281" s="282" t="s">
        <v>84</v>
      </c>
      <c r="AV281" s="15" t="s">
        <v>82</v>
      </c>
      <c r="AW281" s="15" t="s">
        <v>31</v>
      </c>
      <c r="AX281" s="15" t="s">
        <v>74</v>
      </c>
      <c r="AY281" s="282" t="s">
        <v>152</v>
      </c>
    </row>
    <row r="282" s="13" customFormat="1">
      <c r="A282" s="13"/>
      <c r="B282" s="246"/>
      <c r="C282" s="247"/>
      <c r="D282" s="239" t="s">
        <v>241</v>
      </c>
      <c r="E282" s="248" t="s">
        <v>1</v>
      </c>
      <c r="F282" s="249" t="s">
        <v>584</v>
      </c>
      <c r="G282" s="247"/>
      <c r="H282" s="250">
        <v>35.189999999999998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241</v>
      </c>
      <c r="AU282" s="256" t="s">
        <v>84</v>
      </c>
      <c r="AV282" s="13" t="s">
        <v>84</v>
      </c>
      <c r="AW282" s="13" t="s">
        <v>31</v>
      </c>
      <c r="AX282" s="13" t="s">
        <v>74</v>
      </c>
      <c r="AY282" s="256" t="s">
        <v>152</v>
      </c>
    </row>
    <row r="283" s="15" customFormat="1">
      <c r="A283" s="15"/>
      <c r="B283" s="273"/>
      <c r="C283" s="274"/>
      <c r="D283" s="239" t="s">
        <v>241</v>
      </c>
      <c r="E283" s="275" t="s">
        <v>1</v>
      </c>
      <c r="F283" s="276" t="s">
        <v>702</v>
      </c>
      <c r="G283" s="274"/>
      <c r="H283" s="275" t="s">
        <v>1</v>
      </c>
      <c r="I283" s="277"/>
      <c r="J283" s="274"/>
      <c r="K283" s="274"/>
      <c r="L283" s="278"/>
      <c r="M283" s="279"/>
      <c r="N283" s="280"/>
      <c r="O283" s="280"/>
      <c r="P283" s="280"/>
      <c r="Q283" s="280"/>
      <c r="R283" s="280"/>
      <c r="S283" s="280"/>
      <c r="T283" s="28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2" t="s">
        <v>241</v>
      </c>
      <c r="AU283" s="282" t="s">
        <v>84</v>
      </c>
      <c r="AV283" s="15" t="s">
        <v>82</v>
      </c>
      <c r="AW283" s="15" t="s">
        <v>31</v>
      </c>
      <c r="AX283" s="15" t="s">
        <v>74</v>
      </c>
      <c r="AY283" s="282" t="s">
        <v>152</v>
      </c>
    </row>
    <row r="284" s="13" customFormat="1">
      <c r="A284" s="13"/>
      <c r="B284" s="246"/>
      <c r="C284" s="247"/>
      <c r="D284" s="239" t="s">
        <v>241</v>
      </c>
      <c r="E284" s="248" t="s">
        <v>1</v>
      </c>
      <c r="F284" s="249" t="s">
        <v>703</v>
      </c>
      <c r="G284" s="247"/>
      <c r="H284" s="250">
        <v>6.1600000000000001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241</v>
      </c>
      <c r="AU284" s="256" t="s">
        <v>84</v>
      </c>
      <c r="AV284" s="13" t="s">
        <v>84</v>
      </c>
      <c r="AW284" s="13" t="s">
        <v>31</v>
      </c>
      <c r="AX284" s="13" t="s">
        <v>74</v>
      </c>
      <c r="AY284" s="256" t="s">
        <v>152</v>
      </c>
    </row>
    <row r="285" s="15" customFormat="1">
      <c r="A285" s="15"/>
      <c r="B285" s="273"/>
      <c r="C285" s="274"/>
      <c r="D285" s="239" t="s">
        <v>241</v>
      </c>
      <c r="E285" s="275" t="s">
        <v>1</v>
      </c>
      <c r="F285" s="276" t="s">
        <v>704</v>
      </c>
      <c r="G285" s="274"/>
      <c r="H285" s="275" t="s">
        <v>1</v>
      </c>
      <c r="I285" s="277"/>
      <c r="J285" s="274"/>
      <c r="K285" s="274"/>
      <c r="L285" s="278"/>
      <c r="M285" s="279"/>
      <c r="N285" s="280"/>
      <c r="O285" s="280"/>
      <c r="P285" s="280"/>
      <c r="Q285" s="280"/>
      <c r="R285" s="280"/>
      <c r="S285" s="280"/>
      <c r="T285" s="28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2" t="s">
        <v>241</v>
      </c>
      <c r="AU285" s="282" t="s">
        <v>84</v>
      </c>
      <c r="AV285" s="15" t="s">
        <v>82</v>
      </c>
      <c r="AW285" s="15" t="s">
        <v>31</v>
      </c>
      <c r="AX285" s="15" t="s">
        <v>74</v>
      </c>
      <c r="AY285" s="282" t="s">
        <v>152</v>
      </c>
    </row>
    <row r="286" s="13" customFormat="1">
      <c r="A286" s="13"/>
      <c r="B286" s="246"/>
      <c r="C286" s="247"/>
      <c r="D286" s="239" t="s">
        <v>241</v>
      </c>
      <c r="E286" s="248" t="s">
        <v>1</v>
      </c>
      <c r="F286" s="249" t="s">
        <v>705</v>
      </c>
      <c r="G286" s="247"/>
      <c r="H286" s="250">
        <v>6.6299999999999999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241</v>
      </c>
      <c r="AU286" s="256" t="s">
        <v>84</v>
      </c>
      <c r="AV286" s="13" t="s">
        <v>84</v>
      </c>
      <c r="AW286" s="13" t="s">
        <v>31</v>
      </c>
      <c r="AX286" s="13" t="s">
        <v>74</v>
      </c>
      <c r="AY286" s="256" t="s">
        <v>152</v>
      </c>
    </row>
    <row r="287" s="14" customFormat="1">
      <c r="A287" s="14"/>
      <c r="B287" s="257"/>
      <c r="C287" s="258"/>
      <c r="D287" s="239" t="s">
        <v>241</v>
      </c>
      <c r="E287" s="259" t="s">
        <v>1</v>
      </c>
      <c r="F287" s="260" t="s">
        <v>243</v>
      </c>
      <c r="G287" s="258"/>
      <c r="H287" s="261">
        <v>47.979999999999997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7" t="s">
        <v>241</v>
      </c>
      <c r="AU287" s="267" t="s">
        <v>84</v>
      </c>
      <c r="AV287" s="14" t="s">
        <v>159</v>
      </c>
      <c r="AW287" s="14" t="s">
        <v>31</v>
      </c>
      <c r="AX287" s="14" t="s">
        <v>82</v>
      </c>
      <c r="AY287" s="267" t="s">
        <v>152</v>
      </c>
    </row>
    <row r="288" s="2" customFormat="1" ht="24.15" customHeight="1">
      <c r="A288" s="38"/>
      <c r="B288" s="39"/>
      <c r="C288" s="226" t="s">
        <v>170</v>
      </c>
      <c r="D288" s="226" t="s">
        <v>154</v>
      </c>
      <c r="E288" s="227" t="s">
        <v>706</v>
      </c>
      <c r="F288" s="228" t="s">
        <v>707</v>
      </c>
      <c r="G288" s="229" t="s">
        <v>206</v>
      </c>
      <c r="H288" s="230">
        <v>42.200000000000003</v>
      </c>
      <c r="I288" s="231"/>
      <c r="J288" s="232">
        <f>ROUND(I288*H288,2)</f>
        <v>0</v>
      </c>
      <c r="K288" s="228" t="s">
        <v>158</v>
      </c>
      <c r="L288" s="44"/>
      <c r="M288" s="233" t="s">
        <v>1</v>
      </c>
      <c r="N288" s="234" t="s">
        <v>39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0.0060000000000000001</v>
      </c>
      <c r="T288" s="236">
        <f>S288*H288</f>
        <v>0.25320000000000004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261</v>
      </c>
      <c r="AT288" s="237" t="s">
        <v>154</v>
      </c>
      <c r="AU288" s="237" t="s">
        <v>84</v>
      </c>
      <c r="AY288" s="17" t="s">
        <v>152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82</v>
      </c>
      <c r="BK288" s="238">
        <f>ROUND(I288*H288,2)</f>
        <v>0</v>
      </c>
      <c r="BL288" s="17" t="s">
        <v>261</v>
      </c>
      <c r="BM288" s="237" t="s">
        <v>708</v>
      </c>
    </row>
    <row r="289" s="2" customFormat="1">
      <c r="A289" s="38"/>
      <c r="B289" s="39"/>
      <c r="C289" s="40"/>
      <c r="D289" s="239" t="s">
        <v>161</v>
      </c>
      <c r="E289" s="40"/>
      <c r="F289" s="240" t="s">
        <v>709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161</v>
      </c>
      <c r="AU289" s="17" t="s">
        <v>84</v>
      </c>
    </row>
    <row r="290" s="2" customFormat="1">
      <c r="A290" s="38"/>
      <c r="B290" s="39"/>
      <c r="C290" s="40"/>
      <c r="D290" s="244" t="s">
        <v>163</v>
      </c>
      <c r="E290" s="40"/>
      <c r="F290" s="245" t="s">
        <v>710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163</v>
      </c>
      <c r="AU290" s="17" t="s">
        <v>84</v>
      </c>
    </row>
    <row r="291" s="15" customFormat="1">
      <c r="A291" s="15"/>
      <c r="B291" s="273"/>
      <c r="C291" s="274"/>
      <c r="D291" s="239" t="s">
        <v>241</v>
      </c>
      <c r="E291" s="275" t="s">
        <v>1</v>
      </c>
      <c r="F291" s="276" t="s">
        <v>711</v>
      </c>
      <c r="G291" s="274"/>
      <c r="H291" s="275" t="s">
        <v>1</v>
      </c>
      <c r="I291" s="277"/>
      <c r="J291" s="274"/>
      <c r="K291" s="274"/>
      <c r="L291" s="278"/>
      <c r="M291" s="279"/>
      <c r="N291" s="280"/>
      <c r="O291" s="280"/>
      <c r="P291" s="280"/>
      <c r="Q291" s="280"/>
      <c r="R291" s="280"/>
      <c r="S291" s="280"/>
      <c r="T291" s="28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2" t="s">
        <v>241</v>
      </c>
      <c r="AU291" s="282" t="s">
        <v>84</v>
      </c>
      <c r="AV291" s="15" t="s">
        <v>82</v>
      </c>
      <c r="AW291" s="15" t="s">
        <v>31</v>
      </c>
      <c r="AX291" s="15" t="s">
        <v>74</v>
      </c>
      <c r="AY291" s="282" t="s">
        <v>152</v>
      </c>
    </row>
    <row r="292" s="15" customFormat="1">
      <c r="A292" s="15"/>
      <c r="B292" s="273"/>
      <c r="C292" s="274"/>
      <c r="D292" s="239" t="s">
        <v>241</v>
      </c>
      <c r="E292" s="275" t="s">
        <v>1</v>
      </c>
      <c r="F292" s="276" t="s">
        <v>712</v>
      </c>
      <c r="G292" s="274"/>
      <c r="H292" s="275" t="s">
        <v>1</v>
      </c>
      <c r="I292" s="277"/>
      <c r="J292" s="274"/>
      <c r="K292" s="274"/>
      <c r="L292" s="278"/>
      <c r="M292" s="279"/>
      <c r="N292" s="280"/>
      <c r="O292" s="280"/>
      <c r="P292" s="280"/>
      <c r="Q292" s="280"/>
      <c r="R292" s="280"/>
      <c r="S292" s="280"/>
      <c r="T292" s="28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2" t="s">
        <v>241</v>
      </c>
      <c r="AU292" s="282" t="s">
        <v>84</v>
      </c>
      <c r="AV292" s="15" t="s">
        <v>82</v>
      </c>
      <c r="AW292" s="15" t="s">
        <v>31</v>
      </c>
      <c r="AX292" s="15" t="s">
        <v>74</v>
      </c>
      <c r="AY292" s="282" t="s">
        <v>152</v>
      </c>
    </row>
    <row r="293" s="13" customFormat="1">
      <c r="A293" s="13"/>
      <c r="B293" s="246"/>
      <c r="C293" s="247"/>
      <c r="D293" s="239" t="s">
        <v>241</v>
      </c>
      <c r="E293" s="248" t="s">
        <v>1</v>
      </c>
      <c r="F293" s="249" t="s">
        <v>713</v>
      </c>
      <c r="G293" s="247"/>
      <c r="H293" s="250">
        <v>17.600000000000001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241</v>
      </c>
      <c r="AU293" s="256" t="s">
        <v>84</v>
      </c>
      <c r="AV293" s="13" t="s">
        <v>84</v>
      </c>
      <c r="AW293" s="13" t="s">
        <v>31</v>
      </c>
      <c r="AX293" s="13" t="s">
        <v>74</v>
      </c>
      <c r="AY293" s="256" t="s">
        <v>152</v>
      </c>
    </row>
    <row r="294" s="15" customFormat="1">
      <c r="A294" s="15"/>
      <c r="B294" s="273"/>
      <c r="C294" s="274"/>
      <c r="D294" s="239" t="s">
        <v>241</v>
      </c>
      <c r="E294" s="275" t="s">
        <v>1</v>
      </c>
      <c r="F294" s="276" t="s">
        <v>714</v>
      </c>
      <c r="G294" s="274"/>
      <c r="H294" s="275" t="s">
        <v>1</v>
      </c>
      <c r="I294" s="277"/>
      <c r="J294" s="274"/>
      <c r="K294" s="274"/>
      <c r="L294" s="278"/>
      <c r="M294" s="279"/>
      <c r="N294" s="280"/>
      <c r="O294" s="280"/>
      <c r="P294" s="280"/>
      <c r="Q294" s="280"/>
      <c r="R294" s="280"/>
      <c r="S294" s="280"/>
      <c r="T294" s="28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2" t="s">
        <v>241</v>
      </c>
      <c r="AU294" s="282" t="s">
        <v>84</v>
      </c>
      <c r="AV294" s="15" t="s">
        <v>82</v>
      </c>
      <c r="AW294" s="15" t="s">
        <v>31</v>
      </c>
      <c r="AX294" s="15" t="s">
        <v>74</v>
      </c>
      <c r="AY294" s="282" t="s">
        <v>152</v>
      </c>
    </row>
    <row r="295" s="13" customFormat="1">
      <c r="A295" s="13"/>
      <c r="B295" s="246"/>
      <c r="C295" s="247"/>
      <c r="D295" s="239" t="s">
        <v>241</v>
      </c>
      <c r="E295" s="248" t="s">
        <v>1</v>
      </c>
      <c r="F295" s="249" t="s">
        <v>715</v>
      </c>
      <c r="G295" s="247"/>
      <c r="H295" s="250">
        <v>14.1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241</v>
      </c>
      <c r="AU295" s="256" t="s">
        <v>84</v>
      </c>
      <c r="AV295" s="13" t="s">
        <v>84</v>
      </c>
      <c r="AW295" s="13" t="s">
        <v>31</v>
      </c>
      <c r="AX295" s="13" t="s">
        <v>74</v>
      </c>
      <c r="AY295" s="256" t="s">
        <v>152</v>
      </c>
    </row>
    <row r="296" s="15" customFormat="1">
      <c r="A296" s="15"/>
      <c r="B296" s="273"/>
      <c r="C296" s="274"/>
      <c r="D296" s="239" t="s">
        <v>241</v>
      </c>
      <c r="E296" s="275" t="s">
        <v>1</v>
      </c>
      <c r="F296" s="276" t="s">
        <v>716</v>
      </c>
      <c r="G296" s="274"/>
      <c r="H296" s="275" t="s">
        <v>1</v>
      </c>
      <c r="I296" s="277"/>
      <c r="J296" s="274"/>
      <c r="K296" s="274"/>
      <c r="L296" s="278"/>
      <c r="M296" s="279"/>
      <c r="N296" s="280"/>
      <c r="O296" s="280"/>
      <c r="P296" s="280"/>
      <c r="Q296" s="280"/>
      <c r="R296" s="280"/>
      <c r="S296" s="280"/>
      <c r="T296" s="28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2" t="s">
        <v>241</v>
      </c>
      <c r="AU296" s="282" t="s">
        <v>84</v>
      </c>
      <c r="AV296" s="15" t="s">
        <v>82</v>
      </c>
      <c r="AW296" s="15" t="s">
        <v>31</v>
      </c>
      <c r="AX296" s="15" t="s">
        <v>74</v>
      </c>
      <c r="AY296" s="282" t="s">
        <v>152</v>
      </c>
    </row>
    <row r="297" s="13" customFormat="1">
      <c r="A297" s="13"/>
      <c r="B297" s="246"/>
      <c r="C297" s="247"/>
      <c r="D297" s="239" t="s">
        <v>241</v>
      </c>
      <c r="E297" s="248" t="s">
        <v>1</v>
      </c>
      <c r="F297" s="249" t="s">
        <v>717</v>
      </c>
      <c r="G297" s="247"/>
      <c r="H297" s="250">
        <v>7.7000000000000002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241</v>
      </c>
      <c r="AU297" s="256" t="s">
        <v>84</v>
      </c>
      <c r="AV297" s="13" t="s">
        <v>84</v>
      </c>
      <c r="AW297" s="13" t="s">
        <v>31</v>
      </c>
      <c r="AX297" s="13" t="s">
        <v>74</v>
      </c>
      <c r="AY297" s="256" t="s">
        <v>152</v>
      </c>
    </row>
    <row r="298" s="13" customFormat="1">
      <c r="A298" s="13"/>
      <c r="B298" s="246"/>
      <c r="C298" s="247"/>
      <c r="D298" s="239" t="s">
        <v>241</v>
      </c>
      <c r="E298" s="248" t="s">
        <v>1</v>
      </c>
      <c r="F298" s="249" t="s">
        <v>718</v>
      </c>
      <c r="G298" s="247"/>
      <c r="H298" s="250">
        <v>2.7999999999999998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241</v>
      </c>
      <c r="AU298" s="256" t="s">
        <v>84</v>
      </c>
      <c r="AV298" s="13" t="s">
        <v>84</v>
      </c>
      <c r="AW298" s="13" t="s">
        <v>31</v>
      </c>
      <c r="AX298" s="13" t="s">
        <v>74</v>
      </c>
      <c r="AY298" s="256" t="s">
        <v>152</v>
      </c>
    </row>
    <row r="299" s="14" customFormat="1">
      <c r="A299" s="14"/>
      <c r="B299" s="257"/>
      <c r="C299" s="258"/>
      <c r="D299" s="239" t="s">
        <v>241</v>
      </c>
      <c r="E299" s="259" t="s">
        <v>1</v>
      </c>
      <c r="F299" s="260" t="s">
        <v>243</v>
      </c>
      <c r="G299" s="258"/>
      <c r="H299" s="261">
        <v>42.200000000000003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7" t="s">
        <v>241</v>
      </c>
      <c r="AU299" s="267" t="s">
        <v>84</v>
      </c>
      <c r="AV299" s="14" t="s">
        <v>159</v>
      </c>
      <c r="AW299" s="14" t="s">
        <v>31</v>
      </c>
      <c r="AX299" s="14" t="s">
        <v>82</v>
      </c>
      <c r="AY299" s="267" t="s">
        <v>152</v>
      </c>
    </row>
    <row r="300" s="2" customFormat="1" ht="24.15" customHeight="1">
      <c r="A300" s="38"/>
      <c r="B300" s="39"/>
      <c r="C300" s="226" t="s">
        <v>311</v>
      </c>
      <c r="D300" s="226" t="s">
        <v>154</v>
      </c>
      <c r="E300" s="227" t="s">
        <v>466</v>
      </c>
      <c r="F300" s="228" t="s">
        <v>467</v>
      </c>
      <c r="G300" s="229" t="s">
        <v>157</v>
      </c>
      <c r="H300" s="230">
        <v>17.010000000000002</v>
      </c>
      <c r="I300" s="231"/>
      <c r="J300" s="232">
        <f>ROUND(I300*H300,2)</f>
        <v>0</v>
      </c>
      <c r="K300" s="228" t="s">
        <v>158</v>
      </c>
      <c r="L300" s="44"/>
      <c r="M300" s="233" t="s">
        <v>1</v>
      </c>
      <c r="N300" s="234" t="s">
        <v>39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0.040000000000000001</v>
      </c>
      <c r="T300" s="236">
        <f>S300*H300</f>
        <v>0.68040000000000012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261</v>
      </c>
      <c r="AT300" s="237" t="s">
        <v>154</v>
      </c>
      <c r="AU300" s="237" t="s">
        <v>84</v>
      </c>
      <c r="AY300" s="17" t="s">
        <v>152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82</v>
      </c>
      <c r="BK300" s="238">
        <f>ROUND(I300*H300,2)</f>
        <v>0</v>
      </c>
      <c r="BL300" s="17" t="s">
        <v>261</v>
      </c>
      <c r="BM300" s="237" t="s">
        <v>719</v>
      </c>
    </row>
    <row r="301" s="2" customFormat="1">
      <c r="A301" s="38"/>
      <c r="B301" s="39"/>
      <c r="C301" s="40"/>
      <c r="D301" s="239" t="s">
        <v>161</v>
      </c>
      <c r="E301" s="40"/>
      <c r="F301" s="240" t="s">
        <v>469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84</v>
      </c>
    </row>
    <row r="302" s="2" customFormat="1">
      <c r="A302" s="38"/>
      <c r="B302" s="39"/>
      <c r="C302" s="40"/>
      <c r="D302" s="244" t="s">
        <v>163</v>
      </c>
      <c r="E302" s="40"/>
      <c r="F302" s="245" t="s">
        <v>470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163</v>
      </c>
      <c r="AU302" s="17" t="s">
        <v>84</v>
      </c>
    </row>
    <row r="303" s="15" customFormat="1">
      <c r="A303" s="15"/>
      <c r="B303" s="273"/>
      <c r="C303" s="274"/>
      <c r="D303" s="239" t="s">
        <v>241</v>
      </c>
      <c r="E303" s="275" t="s">
        <v>1</v>
      </c>
      <c r="F303" s="276" t="s">
        <v>720</v>
      </c>
      <c r="G303" s="274"/>
      <c r="H303" s="275" t="s">
        <v>1</v>
      </c>
      <c r="I303" s="277"/>
      <c r="J303" s="274"/>
      <c r="K303" s="274"/>
      <c r="L303" s="278"/>
      <c r="M303" s="279"/>
      <c r="N303" s="280"/>
      <c r="O303" s="280"/>
      <c r="P303" s="280"/>
      <c r="Q303" s="280"/>
      <c r="R303" s="280"/>
      <c r="S303" s="280"/>
      <c r="T303" s="28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2" t="s">
        <v>241</v>
      </c>
      <c r="AU303" s="282" t="s">
        <v>84</v>
      </c>
      <c r="AV303" s="15" t="s">
        <v>82</v>
      </c>
      <c r="AW303" s="15" t="s">
        <v>31</v>
      </c>
      <c r="AX303" s="15" t="s">
        <v>74</v>
      </c>
      <c r="AY303" s="282" t="s">
        <v>152</v>
      </c>
    </row>
    <row r="304" s="13" customFormat="1">
      <c r="A304" s="13"/>
      <c r="B304" s="246"/>
      <c r="C304" s="247"/>
      <c r="D304" s="239" t="s">
        <v>241</v>
      </c>
      <c r="E304" s="248" t="s">
        <v>1</v>
      </c>
      <c r="F304" s="249" t="s">
        <v>721</v>
      </c>
      <c r="G304" s="247"/>
      <c r="H304" s="250">
        <v>17.010000000000002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241</v>
      </c>
      <c r="AU304" s="256" t="s">
        <v>84</v>
      </c>
      <c r="AV304" s="13" t="s">
        <v>84</v>
      </c>
      <c r="AW304" s="13" t="s">
        <v>31</v>
      </c>
      <c r="AX304" s="13" t="s">
        <v>82</v>
      </c>
      <c r="AY304" s="256" t="s">
        <v>152</v>
      </c>
    </row>
    <row r="305" s="12" customFormat="1" ht="22.8" customHeight="1">
      <c r="A305" s="12"/>
      <c r="B305" s="210"/>
      <c r="C305" s="211"/>
      <c r="D305" s="212" t="s">
        <v>73</v>
      </c>
      <c r="E305" s="224" t="s">
        <v>309</v>
      </c>
      <c r="F305" s="224" t="s">
        <v>310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SUM(P306:P321)</f>
        <v>0</v>
      </c>
      <c r="Q305" s="218"/>
      <c r="R305" s="219">
        <f>SUM(R306:R321)</f>
        <v>0</v>
      </c>
      <c r="S305" s="218"/>
      <c r="T305" s="220">
        <f>SUM(T306:T321)</f>
        <v>0.057186000000000001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84</v>
      </c>
      <c r="AT305" s="222" t="s">
        <v>73</v>
      </c>
      <c r="AU305" s="222" t="s">
        <v>82</v>
      </c>
      <c r="AY305" s="221" t="s">
        <v>152</v>
      </c>
      <c r="BK305" s="223">
        <f>SUM(BK306:BK321)</f>
        <v>0</v>
      </c>
    </row>
    <row r="306" s="2" customFormat="1" ht="16.5" customHeight="1">
      <c r="A306" s="38"/>
      <c r="B306" s="39"/>
      <c r="C306" s="226" t="s">
        <v>159</v>
      </c>
      <c r="D306" s="226" t="s">
        <v>154</v>
      </c>
      <c r="E306" s="227" t="s">
        <v>484</v>
      </c>
      <c r="F306" s="228" t="s">
        <v>485</v>
      </c>
      <c r="G306" s="229" t="s">
        <v>206</v>
      </c>
      <c r="H306" s="230">
        <v>14.25</v>
      </c>
      <c r="I306" s="231"/>
      <c r="J306" s="232">
        <f>ROUND(I306*H306,2)</f>
        <v>0</v>
      </c>
      <c r="K306" s="228" t="s">
        <v>158</v>
      </c>
      <c r="L306" s="44"/>
      <c r="M306" s="233" t="s">
        <v>1</v>
      </c>
      <c r="N306" s="234" t="s">
        <v>39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0.0016999999999999999</v>
      </c>
      <c r="T306" s="236">
        <f>S306*H306</f>
        <v>0.024225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261</v>
      </c>
      <c r="AT306" s="237" t="s">
        <v>154</v>
      </c>
      <c r="AU306" s="237" t="s">
        <v>84</v>
      </c>
      <c r="AY306" s="17" t="s">
        <v>152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82</v>
      </c>
      <c r="BK306" s="238">
        <f>ROUND(I306*H306,2)</f>
        <v>0</v>
      </c>
      <c r="BL306" s="17" t="s">
        <v>261</v>
      </c>
      <c r="BM306" s="237" t="s">
        <v>722</v>
      </c>
    </row>
    <row r="307" s="2" customFormat="1">
      <c r="A307" s="38"/>
      <c r="B307" s="39"/>
      <c r="C307" s="40"/>
      <c r="D307" s="239" t="s">
        <v>161</v>
      </c>
      <c r="E307" s="40"/>
      <c r="F307" s="240" t="s">
        <v>487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161</v>
      </c>
      <c r="AU307" s="17" t="s">
        <v>84</v>
      </c>
    </row>
    <row r="308" s="2" customFormat="1">
      <c r="A308" s="38"/>
      <c r="B308" s="39"/>
      <c r="C308" s="40"/>
      <c r="D308" s="244" t="s">
        <v>163</v>
      </c>
      <c r="E308" s="40"/>
      <c r="F308" s="245" t="s">
        <v>488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163</v>
      </c>
      <c r="AU308" s="17" t="s">
        <v>84</v>
      </c>
    </row>
    <row r="309" s="13" customFormat="1">
      <c r="A309" s="13"/>
      <c r="B309" s="246"/>
      <c r="C309" s="247"/>
      <c r="D309" s="239" t="s">
        <v>241</v>
      </c>
      <c r="E309" s="248" t="s">
        <v>1</v>
      </c>
      <c r="F309" s="249" t="s">
        <v>723</v>
      </c>
      <c r="G309" s="247"/>
      <c r="H309" s="250">
        <v>14.25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6" t="s">
        <v>241</v>
      </c>
      <c r="AU309" s="256" t="s">
        <v>84</v>
      </c>
      <c r="AV309" s="13" t="s">
        <v>84</v>
      </c>
      <c r="AW309" s="13" t="s">
        <v>31</v>
      </c>
      <c r="AX309" s="13" t="s">
        <v>82</v>
      </c>
      <c r="AY309" s="256" t="s">
        <v>152</v>
      </c>
    </row>
    <row r="310" s="2" customFormat="1" ht="16.5" customHeight="1">
      <c r="A310" s="38"/>
      <c r="B310" s="39"/>
      <c r="C310" s="226" t="s">
        <v>196</v>
      </c>
      <c r="D310" s="226" t="s">
        <v>154</v>
      </c>
      <c r="E310" s="227" t="s">
        <v>724</v>
      </c>
      <c r="F310" s="228" t="s">
        <v>725</v>
      </c>
      <c r="G310" s="229" t="s">
        <v>206</v>
      </c>
      <c r="H310" s="230">
        <v>2.7000000000000002</v>
      </c>
      <c r="I310" s="231"/>
      <c r="J310" s="232">
        <f>ROUND(I310*H310,2)</f>
        <v>0</v>
      </c>
      <c r="K310" s="228" t="s">
        <v>158</v>
      </c>
      <c r="L310" s="44"/>
      <c r="M310" s="233" t="s">
        <v>1</v>
      </c>
      <c r="N310" s="234" t="s">
        <v>39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0.00167</v>
      </c>
      <c r="T310" s="236">
        <f>S310*H310</f>
        <v>0.004509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261</v>
      </c>
      <c r="AT310" s="237" t="s">
        <v>154</v>
      </c>
      <c r="AU310" s="237" t="s">
        <v>84</v>
      </c>
      <c r="AY310" s="17" t="s">
        <v>152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82</v>
      </c>
      <c r="BK310" s="238">
        <f>ROUND(I310*H310,2)</f>
        <v>0</v>
      </c>
      <c r="BL310" s="17" t="s">
        <v>261</v>
      </c>
      <c r="BM310" s="237" t="s">
        <v>726</v>
      </c>
    </row>
    <row r="311" s="2" customFormat="1">
      <c r="A311" s="38"/>
      <c r="B311" s="39"/>
      <c r="C311" s="40"/>
      <c r="D311" s="239" t="s">
        <v>161</v>
      </c>
      <c r="E311" s="40"/>
      <c r="F311" s="240" t="s">
        <v>727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161</v>
      </c>
      <c r="AU311" s="17" t="s">
        <v>84</v>
      </c>
    </row>
    <row r="312" s="2" customFormat="1">
      <c r="A312" s="38"/>
      <c r="B312" s="39"/>
      <c r="C312" s="40"/>
      <c r="D312" s="244" t="s">
        <v>163</v>
      </c>
      <c r="E312" s="40"/>
      <c r="F312" s="245" t="s">
        <v>728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163</v>
      </c>
      <c r="AU312" s="17" t="s">
        <v>84</v>
      </c>
    </row>
    <row r="313" s="13" customFormat="1">
      <c r="A313" s="13"/>
      <c r="B313" s="246"/>
      <c r="C313" s="247"/>
      <c r="D313" s="239" t="s">
        <v>241</v>
      </c>
      <c r="E313" s="248" t="s">
        <v>1</v>
      </c>
      <c r="F313" s="249" t="s">
        <v>729</v>
      </c>
      <c r="G313" s="247"/>
      <c r="H313" s="250">
        <v>2.7000000000000002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241</v>
      </c>
      <c r="AU313" s="256" t="s">
        <v>84</v>
      </c>
      <c r="AV313" s="13" t="s">
        <v>84</v>
      </c>
      <c r="AW313" s="13" t="s">
        <v>31</v>
      </c>
      <c r="AX313" s="13" t="s">
        <v>82</v>
      </c>
      <c r="AY313" s="256" t="s">
        <v>152</v>
      </c>
    </row>
    <row r="314" s="2" customFormat="1" ht="16.5" customHeight="1">
      <c r="A314" s="38"/>
      <c r="B314" s="39"/>
      <c r="C314" s="226" t="s">
        <v>182</v>
      </c>
      <c r="D314" s="226" t="s">
        <v>154</v>
      </c>
      <c r="E314" s="227" t="s">
        <v>312</v>
      </c>
      <c r="F314" s="228" t="s">
        <v>313</v>
      </c>
      <c r="G314" s="229" t="s">
        <v>206</v>
      </c>
      <c r="H314" s="230">
        <v>6.7000000000000002</v>
      </c>
      <c r="I314" s="231"/>
      <c r="J314" s="232">
        <f>ROUND(I314*H314,2)</f>
        <v>0</v>
      </c>
      <c r="K314" s="228" t="s">
        <v>158</v>
      </c>
      <c r="L314" s="44"/>
      <c r="M314" s="233" t="s">
        <v>1</v>
      </c>
      <c r="N314" s="234" t="s">
        <v>39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0.0025999999999999999</v>
      </c>
      <c r="T314" s="236">
        <f>S314*H314</f>
        <v>0.017419999999999998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261</v>
      </c>
      <c r="AT314" s="237" t="s">
        <v>154</v>
      </c>
      <c r="AU314" s="237" t="s">
        <v>84</v>
      </c>
      <c r="AY314" s="17" t="s">
        <v>152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82</v>
      </c>
      <c r="BK314" s="238">
        <f>ROUND(I314*H314,2)</f>
        <v>0</v>
      </c>
      <c r="BL314" s="17" t="s">
        <v>261</v>
      </c>
      <c r="BM314" s="237" t="s">
        <v>730</v>
      </c>
    </row>
    <row r="315" s="2" customFormat="1">
      <c r="A315" s="38"/>
      <c r="B315" s="39"/>
      <c r="C315" s="40"/>
      <c r="D315" s="239" t="s">
        <v>161</v>
      </c>
      <c r="E315" s="40"/>
      <c r="F315" s="240" t="s">
        <v>315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161</v>
      </c>
      <c r="AU315" s="17" t="s">
        <v>84</v>
      </c>
    </row>
    <row r="316" s="2" customFormat="1">
      <c r="A316" s="38"/>
      <c r="B316" s="39"/>
      <c r="C316" s="40"/>
      <c r="D316" s="244" t="s">
        <v>163</v>
      </c>
      <c r="E316" s="40"/>
      <c r="F316" s="245" t="s">
        <v>316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163</v>
      </c>
      <c r="AU316" s="17" t="s">
        <v>84</v>
      </c>
    </row>
    <row r="317" s="13" customFormat="1">
      <c r="A317" s="13"/>
      <c r="B317" s="246"/>
      <c r="C317" s="247"/>
      <c r="D317" s="239" t="s">
        <v>241</v>
      </c>
      <c r="E317" s="248" t="s">
        <v>1</v>
      </c>
      <c r="F317" s="249" t="s">
        <v>731</v>
      </c>
      <c r="G317" s="247"/>
      <c r="H317" s="250">
        <v>6.7000000000000002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241</v>
      </c>
      <c r="AU317" s="256" t="s">
        <v>84</v>
      </c>
      <c r="AV317" s="13" t="s">
        <v>84</v>
      </c>
      <c r="AW317" s="13" t="s">
        <v>31</v>
      </c>
      <c r="AX317" s="13" t="s">
        <v>82</v>
      </c>
      <c r="AY317" s="256" t="s">
        <v>152</v>
      </c>
    </row>
    <row r="318" s="2" customFormat="1" ht="16.5" customHeight="1">
      <c r="A318" s="38"/>
      <c r="B318" s="39"/>
      <c r="C318" s="226" t="s">
        <v>190</v>
      </c>
      <c r="D318" s="226" t="s">
        <v>154</v>
      </c>
      <c r="E318" s="227" t="s">
        <v>318</v>
      </c>
      <c r="F318" s="228" t="s">
        <v>319</v>
      </c>
      <c r="G318" s="229" t="s">
        <v>206</v>
      </c>
      <c r="H318" s="230">
        <v>2.7999999999999998</v>
      </c>
      <c r="I318" s="231"/>
      <c r="J318" s="232">
        <f>ROUND(I318*H318,2)</f>
        <v>0</v>
      </c>
      <c r="K318" s="228" t="s">
        <v>158</v>
      </c>
      <c r="L318" s="44"/>
      <c r="M318" s="233" t="s">
        <v>1</v>
      </c>
      <c r="N318" s="234" t="s">
        <v>39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0.0039399999999999999</v>
      </c>
      <c r="T318" s="236">
        <f>S318*H318</f>
        <v>0.011031999999999998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261</v>
      </c>
      <c r="AT318" s="237" t="s">
        <v>154</v>
      </c>
      <c r="AU318" s="237" t="s">
        <v>84</v>
      </c>
      <c r="AY318" s="17" t="s">
        <v>152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82</v>
      </c>
      <c r="BK318" s="238">
        <f>ROUND(I318*H318,2)</f>
        <v>0</v>
      </c>
      <c r="BL318" s="17" t="s">
        <v>261</v>
      </c>
      <c r="BM318" s="237" t="s">
        <v>732</v>
      </c>
    </row>
    <row r="319" s="2" customFormat="1">
      <c r="A319" s="38"/>
      <c r="B319" s="39"/>
      <c r="C319" s="40"/>
      <c r="D319" s="239" t="s">
        <v>161</v>
      </c>
      <c r="E319" s="40"/>
      <c r="F319" s="240" t="s">
        <v>321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161</v>
      </c>
      <c r="AU319" s="17" t="s">
        <v>84</v>
      </c>
    </row>
    <row r="320" s="2" customFormat="1">
      <c r="A320" s="38"/>
      <c r="B320" s="39"/>
      <c r="C320" s="40"/>
      <c r="D320" s="244" t="s">
        <v>163</v>
      </c>
      <c r="E320" s="40"/>
      <c r="F320" s="245" t="s">
        <v>322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163</v>
      </c>
      <c r="AU320" s="17" t="s">
        <v>84</v>
      </c>
    </row>
    <row r="321" s="13" customFormat="1">
      <c r="A321" s="13"/>
      <c r="B321" s="246"/>
      <c r="C321" s="247"/>
      <c r="D321" s="239" t="s">
        <v>241</v>
      </c>
      <c r="E321" s="248" t="s">
        <v>1</v>
      </c>
      <c r="F321" s="249" t="s">
        <v>733</v>
      </c>
      <c r="G321" s="247"/>
      <c r="H321" s="250">
        <v>2.7999999999999998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241</v>
      </c>
      <c r="AU321" s="256" t="s">
        <v>84</v>
      </c>
      <c r="AV321" s="13" t="s">
        <v>84</v>
      </c>
      <c r="AW321" s="13" t="s">
        <v>31</v>
      </c>
      <c r="AX321" s="13" t="s">
        <v>82</v>
      </c>
      <c r="AY321" s="256" t="s">
        <v>152</v>
      </c>
    </row>
    <row r="322" s="12" customFormat="1" ht="22.8" customHeight="1">
      <c r="A322" s="12"/>
      <c r="B322" s="210"/>
      <c r="C322" s="211"/>
      <c r="D322" s="212" t="s">
        <v>73</v>
      </c>
      <c r="E322" s="224" t="s">
        <v>498</v>
      </c>
      <c r="F322" s="224" t="s">
        <v>499</v>
      </c>
      <c r="G322" s="211"/>
      <c r="H322" s="211"/>
      <c r="I322" s="214"/>
      <c r="J322" s="225">
        <f>BK322</f>
        <v>0</v>
      </c>
      <c r="K322" s="211"/>
      <c r="L322" s="216"/>
      <c r="M322" s="217"/>
      <c r="N322" s="218"/>
      <c r="O322" s="218"/>
      <c r="P322" s="219">
        <f>SUM(P323:P328)</f>
        <v>0</v>
      </c>
      <c r="Q322" s="218"/>
      <c r="R322" s="219">
        <f>SUM(R323:R328)</f>
        <v>0</v>
      </c>
      <c r="S322" s="218"/>
      <c r="T322" s="220">
        <f>SUM(T323:T328)</f>
        <v>0.045360000000000004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1" t="s">
        <v>84</v>
      </c>
      <c r="AT322" s="222" t="s">
        <v>73</v>
      </c>
      <c r="AU322" s="222" t="s">
        <v>82</v>
      </c>
      <c r="AY322" s="221" t="s">
        <v>152</v>
      </c>
      <c r="BK322" s="223">
        <f>SUM(BK323:BK328)</f>
        <v>0</v>
      </c>
    </row>
    <row r="323" s="2" customFormat="1" ht="24.15" customHeight="1">
      <c r="A323" s="38"/>
      <c r="B323" s="39"/>
      <c r="C323" s="226" t="s">
        <v>317</v>
      </c>
      <c r="D323" s="226" t="s">
        <v>154</v>
      </c>
      <c r="E323" s="227" t="s">
        <v>734</v>
      </c>
      <c r="F323" s="228" t="s">
        <v>735</v>
      </c>
      <c r="G323" s="229" t="s">
        <v>157</v>
      </c>
      <c r="H323" s="230">
        <v>3.2400000000000002</v>
      </c>
      <c r="I323" s="231"/>
      <c r="J323" s="232">
        <f>ROUND(I323*H323,2)</f>
        <v>0</v>
      </c>
      <c r="K323" s="228" t="s">
        <v>158</v>
      </c>
      <c r="L323" s="44"/>
      <c r="M323" s="233" t="s">
        <v>1</v>
      </c>
      <c r="N323" s="234" t="s">
        <v>39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0.014</v>
      </c>
      <c r="T323" s="236">
        <f>S323*H323</f>
        <v>0.045360000000000004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261</v>
      </c>
      <c r="AT323" s="237" t="s">
        <v>154</v>
      </c>
      <c r="AU323" s="237" t="s">
        <v>84</v>
      </c>
      <c r="AY323" s="17" t="s">
        <v>152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82</v>
      </c>
      <c r="BK323" s="238">
        <f>ROUND(I323*H323,2)</f>
        <v>0</v>
      </c>
      <c r="BL323" s="17" t="s">
        <v>261</v>
      </c>
      <c r="BM323" s="237" t="s">
        <v>736</v>
      </c>
    </row>
    <row r="324" s="2" customFormat="1">
      <c r="A324" s="38"/>
      <c r="B324" s="39"/>
      <c r="C324" s="40"/>
      <c r="D324" s="239" t="s">
        <v>161</v>
      </c>
      <c r="E324" s="40"/>
      <c r="F324" s="240" t="s">
        <v>737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161</v>
      </c>
      <c r="AU324" s="17" t="s">
        <v>84</v>
      </c>
    </row>
    <row r="325" s="2" customFormat="1">
      <c r="A325" s="38"/>
      <c r="B325" s="39"/>
      <c r="C325" s="40"/>
      <c r="D325" s="244" t="s">
        <v>163</v>
      </c>
      <c r="E325" s="40"/>
      <c r="F325" s="245" t="s">
        <v>738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163</v>
      </c>
      <c r="AU325" s="17" t="s">
        <v>84</v>
      </c>
    </row>
    <row r="326" s="13" customFormat="1">
      <c r="A326" s="13"/>
      <c r="B326" s="246"/>
      <c r="C326" s="247"/>
      <c r="D326" s="239" t="s">
        <v>241</v>
      </c>
      <c r="E326" s="248" t="s">
        <v>1</v>
      </c>
      <c r="F326" s="249" t="s">
        <v>615</v>
      </c>
      <c r="G326" s="247"/>
      <c r="H326" s="250">
        <v>0.35999999999999999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241</v>
      </c>
      <c r="AU326" s="256" t="s">
        <v>84</v>
      </c>
      <c r="AV326" s="13" t="s">
        <v>84</v>
      </c>
      <c r="AW326" s="13" t="s">
        <v>31</v>
      </c>
      <c r="AX326" s="13" t="s">
        <v>74</v>
      </c>
      <c r="AY326" s="256" t="s">
        <v>152</v>
      </c>
    </row>
    <row r="327" s="13" customFormat="1">
      <c r="A327" s="13"/>
      <c r="B327" s="246"/>
      <c r="C327" s="247"/>
      <c r="D327" s="239" t="s">
        <v>241</v>
      </c>
      <c r="E327" s="248" t="s">
        <v>1</v>
      </c>
      <c r="F327" s="249" t="s">
        <v>642</v>
      </c>
      <c r="G327" s="247"/>
      <c r="H327" s="250">
        <v>5.4000000000000004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241</v>
      </c>
      <c r="AU327" s="256" t="s">
        <v>84</v>
      </c>
      <c r="AV327" s="13" t="s">
        <v>84</v>
      </c>
      <c r="AW327" s="13" t="s">
        <v>31</v>
      </c>
      <c r="AX327" s="13" t="s">
        <v>74</v>
      </c>
      <c r="AY327" s="256" t="s">
        <v>152</v>
      </c>
    </row>
    <row r="328" s="13" customFormat="1">
      <c r="A328" s="13"/>
      <c r="B328" s="246"/>
      <c r="C328" s="247"/>
      <c r="D328" s="239" t="s">
        <v>241</v>
      </c>
      <c r="E328" s="248" t="s">
        <v>1</v>
      </c>
      <c r="F328" s="249" t="s">
        <v>739</v>
      </c>
      <c r="G328" s="247"/>
      <c r="H328" s="250">
        <v>3.2400000000000002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241</v>
      </c>
      <c r="AU328" s="256" t="s">
        <v>84</v>
      </c>
      <c r="AV328" s="13" t="s">
        <v>84</v>
      </c>
      <c r="AW328" s="13" t="s">
        <v>31</v>
      </c>
      <c r="AX328" s="13" t="s">
        <v>82</v>
      </c>
      <c r="AY328" s="256" t="s">
        <v>152</v>
      </c>
    </row>
    <row r="329" s="12" customFormat="1" ht="25.92" customHeight="1">
      <c r="A329" s="12"/>
      <c r="B329" s="210"/>
      <c r="C329" s="211"/>
      <c r="D329" s="212" t="s">
        <v>73</v>
      </c>
      <c r="E329" s="213" t="s">
        <v>337</v>
      </c>
      <c r="F329" s="213" t="s">
        <v>338</v>
      </c>
      <c r="G329" s="211"/>
      <c r="H329" s="211"/>
      <c r="I329" s="214"/>
      <c r="J329" s="215">
        <f>BK329</f>
        <v>0</v>
      </c>
      <c r="K329" s="211"/>
      <c r="L329" s="216"/>
      <c r="M329" s="217"/>
      <c r="N329" s="218"/>
      <c r="O329" s="218"/>
      <c r="P329" s="219">
        <f>SUM(P330:P339)</f>
        <v>0</v>
      </c>
      <c r="Q329" s="218"/>
      <c r="R329" s="219">
        <f>SUM(R330:R339)</f>
        <v>0</v>
      </c>
      <c r="S329" s="218"/>
      <c r="T329" s="220">
        <f>SUM(T330:T339)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1" t="s">
        <v>159</v>
      </c>
      <c r="AT329" s="222" t="s">
        <v>73</v>
      </c>
      <c r="AU329" s="222" t="s">
        <v>74</v>
      </c>
      <c r="AY329" s="221" t="s">
        <v>152</v>
      </c>
      <c r="BK329" s="223">
        <f>SUM(BK330:BK339)</f>
        <v>0</v>
      </c>
    </row>
    <row r="330" s="2" customFormat="1" ht="16.5" customHeight="1">
      <c r="A330" s="38"/>
      <c r="B330" s="39"/>
      <c r="C330" s="226" t="s">
        <v>740</v>
      </c>
      <c r="D330" s="226" t="s">
        <v>154</v>
      </c>
      <c r="E330" s="227" t="s">
        <v>508</v>
      </c>
      <c r="F330" s="228" t="s">
        <v>509</v>
      </c>
      <c r="G330" s="229" t="s">
        <v>342</v>
      </c>
      <c r="H330" s="230">
        <v>1</v>
      </c>
      <c r="I330" s="231"/>
      <c r="J330" s="232">
        <f>ROUND(I330*H330,2)</f>
        <v>0</v>
      </c>
      <c r="K330" s="228" t="s">
        <v>1</v>
      </c>
      <c r="L330" s="44"/>
      <c r="M330" s="233" t="s">
        <v>1</v>
      </c>
      <c r="N330" s="234" t="s">
        <v>39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343</v>
      </c>
      <c r="AT330" s="237" t="s">
        <v>154</v>
      </c>
      <c r="AU330" s="237" t="s">
        <v>82</v>
      </c>
      <c r="AY330" s="17" t="s">
        <v>152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82</v>
      </c>
      <c r="BK330" s="238">
        <f>ROUND(I330*H330,2)</f>
        <v>0</v>
      </c>
      <c r="BL330" s="17" t="s">
        <v>343</v>
      </c>
      <c r="BM330" s="237" t="s">
        <v>741</v>
      </c>
    </row>
    <row r="331" s="2" customFormat="1">
      <c r="A331" s="38"/>
      <c r="B331" s="39"/>
      <c r="C331" s="40"/>
      <c r="D331" s="239" t="s">
        <v>161</v>
      </c>
      <c r="E331" s="40"/>
      <c r="F331" s="240" t="s">
        <v>509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161</v>
      </c>
      <c r="AU331" s="17" t="s">
        <v>82</v>
      </c>
    </row>
    <row r="332" s="2" customFormat="1" ht="16.5" customHeight="1">
      <c r="A332" s="38"/>
      <c r="B332" s="39"/>
      <c r="C332" s="226" t="s">
        <v>742</v>
      </c>
      <c r="D332" s="226" t="s">
        <v>154</v>
      </c>
      <c r="E332" s="227" t="s">
        <v>340</v>
      </c>
      <c r="F332" s="228" t="s">
        <v>347</v>
      </c>
      <c r="G332" s="229" t="s">
        <v>342</v>
      </c>
      <c r="H332" s="230">
        <v>1</v>
      </c>
      <c r="I332" s="231"/>
      <c r="J332" s="232">
        <f>ROUND(I332*H332,2)</f>
        <v>0</v>
      </c>
      <c r="K332" s="228" t="s">
        <v>1</v>
      </c>
      <c r="L332" s="44"/>
      <c r="M332" s="233" t="s">
        <v>1</v>
      </c>
      <c r="N332" s="234" t="s">
        <v>39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343</v>
      </c>
      <c r="AT332" s="237" t="s">
        <v>154</v>
      </c>
      <c r="AU332" s="237" t="s">
        <v>82</v>
      </c>
      <c r="AY332" s="17" t="s">
        <v>152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82</v>
      </c>
      <c r="BK332" s="238">
        <f>ROUND(I332*H332,2)</f>
        <v>0</v>
      </c>
      <c r="BL332" s="17" t="s">
        <v>343</v>
      </c>
      <c r="BM332" s="237" t="s">
        <v>743</v>
      </c>
    </row>
    <row r="333" s="2" customFormat="1">
      <c r="A333" s="38"/>
      <c r="B333" s="39"/>
      <c r="C333" s="40"/>
      <c r="D333" s="239" t="s">
        <v>161</v>
      </c>
      <c r="E333" s="40"/>
      <c r="F333" s="240" t="s">
        <v>347</v>
      </c>
      <c r="G333" s="40"/>
      <c r="H333" s="40"/>
      <c r="I333" s="241"/>
      <c r="J333" s="40"/>
      <c r="K333" s="40"/>
      <c r="L333" s="44"/>
      <c r="M333" s="242"/>
      <c r="N333" s="24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161</v>
      </c>
      <c r="AU333" s="17" t="s">
        <v>82</v>
      </c>
    </row>
    <row r="334" s="2" customFormat="1" ht="16.5" customHeight="1">
      <c r="A334" s="38"/>
      <c r="B334" s="39"/>
      <c r="C334" s="226" t="s">
        <v>744</v>
      </c>
      <c r="D334" s="226" t="s">
        <v>154</v>
      </c>
      <c r="E334" s="227" t="s">
        <v>346</v>
      </c>
      <c r="F334" s="228" t="s">
        <v>511</v>
      </c>
      <c r="G334" s="229" t="s">
        <v>342</v>
      </c>
      <c r="H334" s="230">
        <v>1</v>
      </c>
      <c r="I334" s="231"/>
      <c r="J334" s="232">
        <f>ROUND(I334*H334,2)</f>
        <v>0</v>
      </c>
      <c r="K334" s="228" t="s">
        <v>1</v>
      </c>
      <c r="L334" s="44"/>
      <c r="M334" s="233" t="s">
        <v>1</v>
      </c>
      <c r="N334" s="234" t="s">
        <v>39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343</v>
      </c>
      <c r="AT334" s="237" t="s">
        <v>154</v>
      </c>
      <c r="AU334" s="237" t="s">
        <v>82</v>
      </c>
      <c r="AY334" s="17" t="s">
        <v>152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82</v>
      </c>
      <c r="BK334" s="238">
        <f>ROUND(I334*H334,2)</f>
        <v>0</v>
      </c>
      <c r="BL334" s="17" t="s">
        <v>343</v>
      </c>
      <c r="BM334" s="237" t="s">
        <v>745</v>
      </c>
    </row>
    <row r="335" s="2" customFormat="1">
      <c r="A335" s="38"/>
      <c r="B335" s="39"/>
      <c r="C335" s="40"/>
      <c r="D335" s="239" t="s">
        <v>161</v>
      </c>
      <c r="E335" s="40"/>
      <c r="F335" s="240" t="s">
        <v>511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161</v>
      </c>
      <c r="AU335" s="17" t="s">
        <v>82</v>
      </c>
    </row>
    <row r="336" s="2" customFormat="1" ht="24.15" customHeight="1">
      <c r="A336" s="38"/>
      <c r="B336" s="39"/>
      <c r="C336" s="226" t="s">
        <v>746</v>
      </c>
      <c r="D336" s="226" t="s">
        <v>154</v>
      </c>
      <c r="E336" s="227" t="s">
        <v>747</v>
      </c>
      <c r="F336" s="228" t="s">
        <v>748</v>
      </c>
      <c r="G336" s="229" t="s">
        <v>199</v>
      </c>
      <c r="H336" s="230">
        <v>2</v>
      </c>
      <c r="I336" s="231"/>
      <c r="J336" s="232">
        <f>ROUND(I336*H336,2)</f>
        <v>0</v>
      </c>
      <c r="K336" s="228" t="s">
        <v>1</v>
      </c>
      <c r="L336" s="44"/>
      <c r="M336" s="233" t="s">
        <v>1</v>
      </c>
      <c r="N336" s="234" t="s">
        <v>39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343</v>
      </c>
      <c r="AT336" s="237" t="s">
        <v>154</v>
      </c>
      <c r="AU336" s="237" t="s">
        <v>82</v>
      </c>
      <c r="AY336" s="17" t="s">
        <v>152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82</v>
      </c>
      <c r="BK336" s="238">
        <f>ROUND(I336*H336,2)</f>
        <v>0</v>
      </c>
      <c r="BL336" s="17" t="s">
        <v>343</v>
      </c>
      <c r="BM336" s="237" t="s">
        <v>749</v>
      </c>
    </row>
    <row r="337" s="2" customFormat="1">
      <c r="A337" s="38"/>
      <c r="B337" s="39"/>
      <c r="C337" s="40"/>
      <c r="D337" s="239" t="s">
        <v>161</v>
      </c>
      <c r="E337" s="40"/>
      <c r="F337" s="240" t="s">
        <v>748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161</v>
      </c>
      <c r="AU337" s="17" t="s">
        <v>82</v>
      </c>
    </row>
    <row r="338" s="2" customFormat="1" ht="16.5" customHeight="1">
      <c r="A338" s="38"/>
      <c r="B338" s="39"/>
      <c r="C338" s="226" t="s">
        <v>750</v>
      </c>
      <c r="D338" s="226" t="s">
        <v>154</v>
      </c>
      <c r="E338" s="227" t="s">
        <v>751</v>
      </c>
      <c r="F338" s="228" t="s">
        <v>752</v>
      </c>
      <c r="G338" s="229" t="s">
        <v>342</v>
      </c>
      <c r="H338" s="230">
        <v>1</v>
      </c>
      <c r="I338" s="231"/>
      <c r="J338" s="232">
        <f>ROUND(I338*H338,2)</f>
        <v>0</v>
      </c>
      <c r="K338" s="228" t="s">
        <v>1</v>
      </c>
      <c r="L338" s="44"/>
      <c r="M338" s="233" t="s">
        <v>1</v>
      </c>
      <c r="N338" s="234" t="s">
        <v>39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343</v>
      </c>
      <c r="AT338" s="237" t="s">
        <v>154</v>
      </c>
      <c r="AU338" s="237" t="s">
        <v>82</v>
      </c>
      <c r="AY338" s="17" t="s">
        <v>152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82</v>
      </c>
      <c r="BK338" s="238">
        <f>ROUND(I338*H338,2)</f>
        <v>0</v>
      </c>
      <c r="BL338" s="17" t="s">
        <v>343</v>
      </c>
      <c r="BM338" s="237" t="s">
        <v>753</v>
      </c>
    </row>
    <row r="339" s="2" customFormat="1">
      <c r="A339" s="38"/>
      <c r="B339" s="39"/>
      <c r="C339" s="40"/>
      <c r="D339" s="239" t="s">
        <v>161</v>
      </c>
      <c r="E339" s="40"/>
      <c r="F339" s="240" t="s">
        <v>752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161</v>
      </c>
      <c r="AU339" s="17" t="s">
        <v>82</v>
      </c>
    </row>
    <row r="340" s="12" customFormat="1" ht="25.92" customHeight="1">
      <c r="A340" s="12"/>
      <c r="B340" s="210"/>
      <c r="C340" s="211"/>
      <c r="D340" s="212" t="s">
        <v>73</v>
      </c>
      <c r="E340" s="213" t="s">
        <v>349</v>
      </c>
      <c r="F340" s="213" t="s">
        <v>350</v>
      </c>
      <c r="G340" s="211"/>
      <c r="H340" s="211"/>
      <c r="I340" s="214"/>
      <c r="J340" s="215">
        <f>BK340</f>
        <v>0</v>
      </c>
      <c r="K340" s="211"/>
      <c r="L340" s="216"/>
      <c r="M340" s="217"/>
      <c r="N340" s="218"/>
      <c r="O340" s="218"/>
      <c r="P340" s="219">
        <f>SUM(P341:P352)</f>
        <v>0</v>
      </c>
      <c r="Q340" s="218"/>
      <c r="R340" s="219">
        <f>SUM(R341:R352)</f>
        <v>0</v>
      </c>
      <c r="S340" s="218"/>
      <c r="T340" s="220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182</v>
      </c>
      <c r="AT340" s="222" t="s">
        <v>73</v>
      </c>
      <c r="AU340" s="222" t="s">
        <v>74</v>
      </c>
      <c r="AY340" s="221" t="s">
        <v>152</v>
      </c>
      <c r="BK340" s="223">
        <f>SUM(BK341:BK352)</f>
        <v>0</v>
      </c>
    </row>
    <row r="341" s="2" customFormat="1" ht="16.5" customHeight="1">
      <c r="A341" s="38"/>
      <c r="B341" s="39"/>
      <c r="C341" s="226" t="s">
        <v>754</v>
      </c>
      <c r="D341" s="226" t="s">
        <v>154</v>
      </c>
      <c r="E341" s="227" t="s">
        <v>534</v>
      </c>
      <c r="F341" s="228" t="s">
        <v>352</v>
      </c>
      <c r="G341" s="229" t="s">
        <v>535</v>
      </c>
      <c r="H341" s="286"/>
      <c r="I341" s="231"/>
      <c r="J341" s="232">
        <f>ROUND(I341*H341,2)</f>
        <v>0</v>
      </c>
      <c r="K341" s="228" t="s">
        <v>158</v>
      </c>
      <c r="L341" s="44"/>
      <c r="M341" s="233" t="s">
        <v>1</v>
      </c>
      <c r="N341" s="234" t="s">
        <v>39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357</v>
      </c>
      <c r="AT341" s="237" t="s">
        <v>154</v>
      </c>
      <c r="AU341" s="237" t="s">
        <v>82</v>
      </c>
      <c r="AY341" s="17" t="s">
        <v>152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82</v>
      </c>
      <c r="BK341" s="238">
        <f>ROUND(I341*H341,2)</f>
        <v>0</v>
      </c>
      <c r="BL341" s="17" t="s">
        <v>357</v>
      </c>
      <c r="BM341" s="237" t="s">
        <v>755</v>
      </c>
    </row>
    <row r="342" s="2" customFormat="1">
      <c r="A342" s="38"/>
      <c r="B342" s="39"/>
      <c r="C342" s="40"/>
      <c r="D342" s="239" t="s">
        <v>161</v>
      </c>
      <c r="E342" s="40"/>
      <c r="F342" s="240" t="s">
        <v>352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161</v>
      </c>
      <c r="AU342" s="17" t="s">
        <v>82</v>
      </c>
    </row>
    <row r="343" s="2" customFormat="1">
      <c r="A343" s="38"/>
      <c r="B343" s="39"/>
      <c r="C343" s="40"/>
      <c r="D343" s="244" t="s">
        <v>163</v>
      </c>
      <c r="E343" s="40"/>
      <c r="F343" s="245" t="s">
        <v>537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163</v>
      </c>
      <c r="AU343" s="17" t="s">
        <v>82</v>
      </c>
    </row>
    <row r="344" s="2" customFormat="1" ht="16.5" customHeight="1">
      <c r="A344" s="38"/>
      <c r="B344" s="39"/>
      <c r="C344" s="226" t="s">
        <v>756</v>
      </c>
      <c r="D344" s="226" t="s">
        <v>154</v>
      </c>
      <c r="E344" s="227" t="s">
        <v>538</v>
      </c>
      <c r="F344" s="228" t="s">
        <v>539</v>
      </c>
      <c r="G344" s="229" t="s">
        <v>535</v>
      </c>
      <c r="H344" s="286"/>
      <c r="I344" s="231"/>
      <c r="J344" s="232">
        <f>ROUND(I344*H344,2)</f>
        <v>0</v>
      </c>
      <c r="K344" s="228" t="s">
        <v>158</v>
      </c>
      <c r="L344" s="44"/>
      <c r="M344" s="233" t="s">
        <v>1</v>
      </c>
      <c r="N344" s="234" t="s">
        <v>39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357</v>
      </c>
      <c r="AT344" s="237" t="s">
        <v>154</v>
      </c>
      <c r="AU344" s="237" t="s">
        <v>82</v>
      </c>
      <c r="AY344" s="17" t="s">
        <v>152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82</v>
      </c>
      <c r="BK344" s="238">
        <f>ROUND(I344*H344,2)</f>
        <v>0</v>
      </c>
      <c r="BL344" s="17" t="s">
        <v>357</v>
      </c>
      <c r="BM344" s="237" t="s">
        <v>757</v>
      </c>
    </row>
    <row r="345" s="2" customFormat="1">
      <c r="A345" s="38"/>
      <c r="B345" s="39"/>
      <c r="C345" s="40"/>
      <c r="D345" s="239" t="s">
        <v>161</v>
      </c>
      <c r="E345" s="40"/>
      <c r="F345" s="240" t="s">
        <v>539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161</v>
      </c>
      <c r="AU345" s="17" t="s">
        <v>82</v>
      </c>
    </row>
    <row r="346" s="2" customFormat="1">
      <c r="A346" s="38"/>
      <c r="B346" s="39"/>
      <c r="C346" s="40"/>
      <c r="D346" s="244" t="s">
        <v>163</v>
      </c>
      <c r="E346" s="40"/>
      <c r="F346" s="245" t="s">
        <v>541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163</v>
      </c>
      <c r="AU346" s="17" t="s">
        <v>82</v>
      </c>
    </row>
    <row r="347" s="2" customFormat="1" ht="16.5" customHeight="1">
      <c r="A347" s="38"/>
      <c r="B347" s="39"/>
      <c r="C347" s="226" t="s">
        <v>758</v>
      </c>
      <c r="D347" s="226" t="s">
        <v>154</v>
      </c>
      <c r="E347" s="227" t="s">
        <v>354</v>
      </c>
      <c r="F347" s="228" t="s">
        <v>355</v>
      </c>
      <c r="G347" s="229" t="s">
        <v>356</v>
      </c>
      <c r="H347" s="230">
        <v>1</v>
      </c>
      <c r="I347" s="231"/>
      <c r="J347" s="232">
        <f>ROUND(I347*H347,2)</f>
        <v>0</v>
      </c>
      <c r="K347" s="228" t="s">
        <v>1</v>
      </c>
      <c r="L347" s="44"/>
      <c r="M347" s="233" t="s">
        <v>1</v>
      </c>
      <c r="N347" s="234" t="s">
        <v>39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357</v>
      </c>
      <c r="AT347" s="237" t="s">
        <v>154</v>
      </c>
      <c r="AU347" s="237" t="s">
        <v>82</v>
      </c>
      <c r="AY347" s="17" t="s">
        <v>152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82</v>
      </c>
      <c r="BK347" s="238">
        <f>ROUND(I347*H347,2)</f>
        <v>0</v>
      </c>
      <c r="BL347" s="17" t="s">
        <v>357</v>
      </c>
      <c r="BM347" s="237" t="s">
        <v>759</v>
      </c>
    </row>
    <row r="348" s="2" customFormat="1">
      <c r="A348" s="38"/>
      <c r="B348" s="39"/>
      <c r="C348" s="40"/>
      <c r="D348" s="239" t="s">
        <v>161</v>
      </c>
      <c r="E348" s="40"/>
      <c r="F348" s="240" t="s">
        <v>355</v>
      </c>
      <c r="G348" s="40"/>
      <c r="H348" s="40"/>
      <c r="I348" s="241"/>
      <c r="J348" s="40"/>
      <c r="K348" s="40"/>
      <c r="L348" s="44"/>
      <c r="M348" s="242"/>
      <c r="N348" s="24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161</v>
      </c>
      <c r="AU348" s="17" t="s">
        <v>82</v>
      </c>
    </row>
    <row r="349" s="2" customFormat="1">
      <c r="A349" s="38"/>
      <c r="B349" s="39"/>
      <c r="C349" s="40"/>
      <c r="D349" s="239" t="s">
        <v>359</v>
      </c>
      <c r="E349" s="40"/>
      <c r="F349" s="268" t="s">
        <v>551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359</v>
      </c>
      <c r="AU349" s="17" t="s">
        <v>82</v>
      </c>
    </row>
    <row r="350" s="2" customFormat="1" ht="16.5" customHeight="1">
      <c r="A350" s="38"/>
      <c r="B350" s="39"/>
      <c r="C350" s="226" t="s">
        <v>760</v>
      </c>
      <c r="D350" s="226" t="s">
        <v>154</v>
      </c>
      <c r="E350" s="227" t="s">
        <v>761</v>
      </c>
      <c r="F350" s="228" t="s">
        <v>762</v>
      </c>
      <c r="G350" s="229" t="s">
        <v>342</v>
      </c>
      <c r="H350" s="230">
        <v>1</v>
      </c>
      <c r="I350" s="231"/>
      <c r="J350" s="232">
        <f>ROUND(I350*H350,2)</f>
        <v>0</v>
      </c>
      <c r="K350" s="228" t="s">
        <v>1</v>
      </c>
      <c r="L350" s="44"/>
      <c r="M350" s="233" t="s">
        <v>1</v>
      </c>
      <c r="N350" s="234" t="s">
        <v>39</v>
      </c>
      <c r="O350" s="91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357</v>
      </c>
      <c r="AT350" s="237" t="s">
        <v>154</v>
      </c>
      <c r="AU350" s="237" t="s">
        <v>82</v>
      </c>
      <c r="AY350" s="17" t="s">
        <v>152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82</v>
      </c>
      <c r="BK350" s="238">
        <f>ROUND(I350*H350,2)</f>
        <v>0</v>
      </c>
      <c r="BL350" s="17" t="s">
        <v>357</v>
      </c>
      <c r="BM350" s="237" t="s">
        <v>763</v>
      </c>
    </row>
    <row r="351" s="2" customFormat="1">
      <c r="A351" s="38"/>
      <c r="B351" s="39"/>
      <c r="C351" s="40"/>
      <c r="D351" s="239" t="s">
        <v>161</v>
      </c>
      <c r="E351" s="40"/>
      <c r="F351" s="240" t="s">
        <v>762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161</v>
      </c>
      <c r="AU351" s="17" t="s">
        <v>82</v>
      </c>
    </row>
    <row r="352" s="2" customFormat="1">
      <c r="A352" s="38"/>
      <c r="B352" s="39"/>
      <c r="C352" s="40"/>
      <c r="D352" s="239" t="s">
        <v>359</v>
      </c>
      <c r="E352" s="40"/>
      <c r="F352" s="268" t="s">
        <v>764</v>
      </c>
      <c r="G352" s="40"/>
      <c r="H352" s="40"/>
      <c r="I352" s="241"/>
      <c r="J352" s="40"/>
      <c r="K352" s="40"/>
      <c r="L352" s="44"/>
      <c r="M352" s="269"/>
      <c r="N352" s="270"/>
      <c r="O352" s="271"/>
      <c r="P352" s="271"/>
      <c r="Q352" s="271"/>
      <c r="R352" s="271"/>
      <c r="S352" s="271"/>
      <c r="T352" s="27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359</v>
      </c>
      <c r="AU352" s="17" t="s">
        <v>82</v>
      </c>
    </row>
    <row r="353" s="2" customFormat="1" ht="6.96" customHeight="1">
      <c r="A353" s="38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4"/>
      <c r="M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</sheetData>
  <sheetProtection sheet="1" autoFilter="0" formatColumns="0" formatRows="0" objects="1" scenarios="1" spinCount="100000" saltValue="EtGPiD0cJ8/waVMNm7Qz3Zy4jkmZ6HrtqlOQHJky93c0PDNxUYvUTwqXIymMBusj9Aw8F2xmtf9Tpe21CRKqjw==" hashValue="G8xxhWF/OkKAfUS8EJl7jhTWnP9ntL8gwnX6p3LRwh55M+0wYKhjOrytcV8UiOwU1u/EdIYMVnRJkb6ln6RWtA==" algorithmName="SHA-512" password="CC35"/>
  <autoFilter ref="C129:K35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2_02/111211101"/>
    <hyperlink ref="F141" r:id="rId2" display="https://podminky.urs.cz/item/CS_URS_2022_02/162301501"/>
    <hyperlink ref="F145" r:id="rId3" display="https://podminky.urs.cz/item/CS_URS_2022_02/174111101"/>
    <hyperlink ref="F156" r:id="rId4" display="https://podminky.urs.cz/item/CS_URS_2022_02/181006115"/>
    <hyperlink ref="F161" r:id="rId5" display="https://podminky.urs.cz/item/CS_URS_2022_02/181111131"/>
    <hyperlink ref="F168" r:id="rId6" display="https://podminky.urs.cz/item/CS_URS_2022_02/181411121"/>
    <hyperlink ref="F178" r:id="rId7" display="https://podminky.urs.cz/item/CS_URS_2022_02/962032631"/>
    <hyperlink ref="F183" r:id="rId8" display="https://podminky.urs.cz/item/CS_URS_2022_02/968062244"/>
    <hyperlink ref="F187" r:id="rId9" display="https://podminky.urs.cz/item/CS_URS_2022_02/968062246"/>
    <hyperlink ref="F191" r:id="rId10" display="https://podminky.urs.cz/item/CS_URS_2022_02/968062247"/>
    <hyperlink ref="F196" r:id="rId11" display="https://podminky.urs.cz/item/CS_URS_2022_02/968062355"/>
    <hyperlink ref="F200" r:id="rId12" display="https://podminky.urs.cz/item/CS_URS_2022_02/968072245"/>
    <hyperlink ref="F205" r:id="rId13" display="https://podminky.urs.cz/item/CS_URS_2022_02/968062245"/>
    <hyperlink ref="F210" r:id="rId14" display="https://podminky.urs.cz/item/CS_URS_2022_02/981011414"/>
    <hyperlink ref="F217" r:id="rId15" display="https://podminky.urs.cz/item/CS_URS_2022_02/997006002"/>
    <hyperlink ref="F220" r:id="rId16" display="https://podminky.urs.cz/item/CS_URS_2022_02/997013501"/>
    <hyperlink ref="F223" r:id="rId17" display="https://podminky.urs.cz/item/CS_URS_2022_02/997013509"/>
    <hyperlink ref="F227" r:id="rId18" display="https://podminky.urs.cz/item/CS_URS_2022_02/997013603"/>
    <hyperlink ref="F231" r:id="rId19" display="https://podminky.urs.cz/item/CS_URS_2022_02/997013607"/>
    <hyperlink ref="F235" r:id="rId20" display="https://podminky.urs.cz/item/CS_URS_2022_02/997013609"/>
    <hyperlink ref="F239" r:id="rId21" display="https://podminky.urs.cz/item/CS_URS_2022_02/997013804"/>
    <hyperlink ref="F243" r:id="rId22" display="https://podminky.urs.cz/item/CS_URS_2022_02/997013811"/>
    <hyperlink ref="F247" r:id="rId23" display="https://podminky.urs.cz/item/CS_URS_2022_02/997013814"/>
    <hyperlink ref="F253" r:id="rId24" display="https://podminky.urs.cz/item/CS_URS_2021_01/712300833"/>
    <hyperlink ref="F259" r:id="rId25" display="https://podminky.urs.cz/item/CS_URS_2022_02/725110811"/>
    <hyperlink ref="F264" r:id="rId26" display="https://podminky.urs.cz/item/CS_URS_2022_02/741210833"/>
    <hyperlink ref="F269" r:id="rId27" display="https://podminky.urs.cz/item/CS_URS_2022_02/741211813"/>
    <hyperlink ref="F274" r:id="rId28" display="https://podminky.urs.cz/item/CS_URS_2022_02/741211821"/>
    <hyperlink ref="F280" r:id="rId29" display="https://podminky.urs.cz/item/CS_URS_2022_02/762341811"/>
    <hyperlink ref="F290" r:id="rId30" display="https://podminky.urs.cz/item/CS_URS_2022_02/762711810"/>
    <hyperlink ref="F302" r:id="rId31" display="https://podminky.urs.cz/item/CS_URS_2022_02/762841812"/>
    <hyperlink ref="F308" r:id="rId32" display="https://podminky.urs.cz/item/CS_URS_2022_02/764002801"/>
    <hyperlink ref="F312" r:id="rId33" display="https://podminky.urs.cz/item/CS_URS_2022_02/764002851"/>
    <hyperlink ref="F316" r:id="rId34" display="https://podminky.urs.cz/item/CS_URS_2022_02/764004801"/>
    <hyperlink ref="F320" r:id="rId35" display="https://podminky.urs.cz/item/CS_URS_2022_02/764004861"/>
    <hyperlink ref="F325" r:id="rId36" display="https://podminky.urs.cz/item/CS_URS_2022_02/787600802"/>
    <hyperlink ref="F343" r:id="rId37" display="https://podminky.urs.cz/item/CS_URS_2022_02/030001000"/>
    <hyperlink ref="F346" r:id="rId38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ROUND((SUM(BE131:BE346)),  2)</f>
        <v>0</v>
      </c>
      <c r="G33" s="38"/>
      <c r="H33" s="38"/>
      <c r="I33" s="164">
        <v>0.20999999999999999</v>
      </c>
      <c r="J33" s="163">
        <f>ROUND(((SUM(BE131:BE346))*I33),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ROUND((SUM(BF131:BF346)),  2)</f>
        <v>0</v>
      </c>
      <c r="G34" s="38"/>
      <c r="H34" s="38"/>
      <c r="I34" s="164">
        <v>0.14999999999999999</v>
      </c>
      <c r="J34" s="163">
        <f>ROUND(((SUM(BF131:BF346))*I34),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ROUND((SUM(BG131:BG346)),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ROUND((SUM(BH131:BH346)),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ROUND((SUM(BI131:BI346)),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019 - Zákupy - výhybkářské stanoviště č. 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366</v>
      </c>
      <c r="E99" s="196"/>
      <c r="F99" s="196"/>
      <c r="G99" s="196"/>
      <c r="H99" s="196"/>
      <c r="I99" s="196"/>
      <c r="J99" s="197">
        <f>J171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128</v>
      </c>
      <c r="E100" s="196"/>
      <c r="F100" s="196"/>
      <c r="G100" s="196"/>
      <c r="H100" s="196"/>
      <c r="I100" s="196"/>
      <c r="J100" s="197">
        <f>J187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766</v>
      </c>
      <c r="E101" s="191"/>
      <c r="F101" s="191"/>
      <c r="G101" s="191"/>
      <c r="H101" s="191"/>
      <c r="I101" s="191"/>
      <c r="J101" s="192">
        <f>J220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367</v>
      </c>
      <c r="E102" s="196"/>
      <c r="F102" s="196"/>
      <c r="G102" s="196"/>
      <c r="H102" s="196"/>
      <c r="I102" s="196"/>
      <c r="J102" s="197">
        <f>J221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129</v>
      </c>
      <c r="E103" s="191"/>
      <c r="F103" s="191"/>
      <c r="G103" s="191"/>
      <c r="H103" s="191"/>
      <c r="I103" s="191"/>
      <c r="J103" s="192">
        <f>J238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130</v>
      </c>
      <c r="E104" s="196"/>
      <c r="F104" s="196"/>
      <c r="G104" s="196"/>
      <c r="H104" s="196"/>
      <c r="I104" s="196"/>
      <c r="J104" s="197">
        <f>J239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131</v>
      </c>
      <c r="E105" s="196"/>
      <c r="F105" s="196"/>
      <c r="G105" s="196"/>
      <c r="H105" s="196"/>
      <c r="I105" s="196"/>
      <c r="J105" s="197">
        <f>J252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132</v>
      </c>
      <c r="E106" s="196"/>
      <c r="F106" s="196"/>
      <c r="G106" s="196"/>
      <c r="H106" s="196"/>
      <c r="I106" s="196"/>
      <c r="J106" s="197">
        <f>J274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767</v>
      </c>
      <c r="E107" s="196"/>
      <c r="F107" s="196"/>
      <c r="G107" s="196"/>
      <c r="H107" s="196"/>
      <c r="I107" s="196"/>
      <c r="J107" s="197">
        <f>J297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768</v>
      </c>
      <c r="E108" s="196"/>
      <c r="F108" s="196"/>
      <c r="G108" s="196"/>
      <c r="H108" s="196"/>
      <c r="I108" s="196"/>
      <c r="J108" s="197">
        <f>J308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370</v>
      </c>
      <c r="E109" s="196"/>
      <c r="F109" s="196"/>
      <c r="G109" s="196"/>
      <c r="H109" s="196"/>
      <c r="I109" s="196"/>
      <c r="J109" s="197">
        <f>J315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134</v>
      </c>
      <c r="E110" s="191"/>
      <c r="F110" s="191"/>
      <c r="G110" s="191"/>
      <c r="H110" s="191"/>
      <c r="I110" s="191"/>
      <c r="J110" s="192">
        <f>J321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8"/>
      <c r="C111" s="189"/>
      <c r="D111" s="190" t="s">
        <v>135</v>
      </c>
      <c r="E111" s="191"/>
      <c r="F111" s="191"/>
      <c r="G111" s="191"/>
      <c r="H111" s="191"/>
      <c r="I111" s="191"/>
      <c r="J111" s="192">
        <f>J337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3" t="str">
        <f>E7</f>
        <v>Nový Bor, Libuň, Lučany, Višňová, Zákupy, Železný Brod – demolice (strážní domky, provozní objekty)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019 - Zákupy - výhybkářské stanoviště č. I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18. 10. 2022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SŽ s.o. OŘ. Hradec Králové</v>
      </c>
      <c r="G127" s="40"/>
      <c r="H127" s="40"/>
      <c r="I127" s="32" t="s">
        <v>30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32</v>
      </c>
      <c r="J128" s="36" t="str">
        <f>E24</f>
        <v>FRAM Consult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138</v>
      </c>
      <c r="D130" s="202" t="s">
        <v>59</v>
      </c>
      <c r="E130" s="202" t="s">
        <v>55</v>
      </c>
      <c r="F130" s="202" t="s">
        <v>56</v>
      </c>
      <c r="G130" s="202" t="s">
        <v>139</v>
      </c>
      <c r="H130" s="202" t="s">
        <v>140</v>
      </c>
      <c r="I130" s="202" t="s">
        <v>141</v>
      </c>
      <c r="J130" s="202" t="s">
        <v>122</v>
      </c>
      <c r="K130" s="203" t="s">
        <v>142</v>
      </c>
      <c r="L130" s="204"/>
      <c r="M130" s="100" t="s">
        <v>1</v>
      </c>
      <c r="N130" s="101" t="s">
        <v>38</v>
      </c>
      <c r="O130" s="101" t="s">
        <v>143</v>
      </c>
      <c r="P130" s="101" t="s">
        <v>144</v>
      </c>
      <c r="Q130" s="101" t="s">
        <v>145</v>
      </c>
      <c r="R130" s="101" t="s">
        <v>146</v>
      </c>
      <c r="S130" s="101" t="s">
        <v>147</v>
      </c>
      <c r="T130" s="102" t="s">
        <v>148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149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P132+P220+P238+P321+P337</f>
        <v>0</v>
      </c>
      <c r="Q131" s="104"/>
      <c r="R131" s="207">
        <f>R132+R220+R238+R321+R337</f>
        <v>14.002800000000001</v>
      </c>
      <c r="S131" s="104"/>
      <c r="T131" s="208">
        <f>T132+T220+T238+T321+T337</f>
        <v>16.332573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73</v>
      </c>
      <c r="AU131" s="17" t="s">
        <v>124</v>
      </c>
      <c r="BK131" s="209">
        <f>BK132+BK220+BK238+BK321+BK337</f>
        <v>0</v>
      </c>
    </row>
    <row r="132" s="12" customFormat="1" ht="25.92" customHeight="1">
      <c r="A132" s="12"/>
      <c r="B132" s="210"/>
      <c r="C132" s="211"/>
      <c r="D132" s="212" t="s">
        <v>73</v>
      </c>
      <c r="E132" s="213" t="s">
        <v>150</v>
      </c>
      <c r="F132" s="213" t="s">
        <v>151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P133+P171+P187</f>
        <v>0</v>
      </c>
      <c r="Q132" s="218"/>
      <c r="R132" s="219">
        <f>R133+R171+R187</f>
        <v>14.002800000000001</v>
      </c>
      <c r="S132" s="218"/>
      <c r="T132" s="220">
        <f>T133+T171+T187</f>
        <v>1.41584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82</v>
      </c>
      <c r="AT132" s="222" t="s">
        <v>73</v>
      </c>
      <c r="AU132" s="222" t="s">
        <v>74</v>
      </c>
      <c r="AY132" s="221" t="s">
        <v>152</v>
      </c>
      <c r="BK132" s="223">
        <f>BK133+BK171+BK187</f>
        <v>0</v>
      </c>
    </row>
    <row r="133" s="12" customFormat="1" ht="22.8" customHeight="1">
      <c r="A133" s="12"/>
      <c r="B133" s="210"/>
      <c r="C133" s="211"/>
      <c r="D133" s="212" t="s">
        <v>73</v>
      </c>
      <c r="E133" s="224" t="s">
        <v>82</v>
      </c>
      <c r="F133" s="224" t="s">
        <v>153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SUM(P134:P170)</f>
        <v>0</v>
      </c>
      <c r="Q133" s="218"/>
      <c r="R133" s="219">
        <f>SUM(R134:R170)</f>
        <v>14.002800000000001</v>
      </c>
      <c r="S133" s="218"/>
      <c r="T133" s="220">
        <f>SUM(T134:T170)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82</v>
      </c>
      <c r="AY133" s="221" t="s">
        <v>152</v>
      </c>
      <c r="BK133" s="223">
        <f>SUM(BK134:BK170)</f>
        <v>0</v>
      </c>
    </row>
    <row r="134" s="2" customFormat="1" ht="33" customHeight="1">
      <c r="A134" s="38"/>
      <c r="B134" s="39"/>
      <c r="C134" s="226" t="s">
        <v>769</v>
      </c>
      <c r="D134" s="226" t="s">
        <v>154</v>
      </c>
      <c r="E134" s="227" t="s">
        <v>555</v>
      </c>
      <c r="F134" s="228" t="s">
        <v>556</v>
      </c>
      <c r="G134" s="229" t="s">
        <v>157</v>
      </c>
      <c r="H134" s="230">
        <v>15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84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159</v>
      </c>
      <c r="BM134" s="237" t="s">
        <v>770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558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84</v>
      </c>
    </row>
    <row r="136" s="2" customFormat="1">
      <c r="A136" s="38"/>
      <c r="B136" s="39"/>
      <c r="C136" s="40"/>
      <c r="D136" s="244" t="s">
        <v>163</v>
      </c>
      <c r="E136" s="40"/>
      <c r="F136" s="245" t="s">
        <v>559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15" customFormat="1">
      <c r="A137" s="15"/>
      <c r="B137" s="273"/>
      <c r="C137" s="274"/>
      <c r="D137" s="239" t="s">
        <v>241</v>
      </c>
      <c r="E137" s="275" t="s">
        <v>1</v>
      </c>
      <c r="F137" s="276" t="s">
        <v>771</v>
      </c>
      <c r="G137" s="274"/>
      <c r="H137" s="275" t="s">
        <v>1</v>
      </c>
      <c r="I137" s="277"/>
      <c r="J137" s="274"/>
      <c r="K137" s="274"/>
      <c r="L137" s="278"/>
      <c r="M137" s="279"/>
      <c r="N137" s="280"/>
      <c r="O137" s="280"/>
      <c r="P137" s="280"/>
      <c r="Q137" s="280"/>
      <c r="R137" s="280"/>
      <c r="S137" s="280"/>
      <c r="T137" s="28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2" t="s">
        <v>241</v>
      </c>
      <c r="AU137" s="282" t="s">
        <v>84</v>
      </c>
      <c r="AV137" s="15" t="s">
        <v>82</v>
      </c>
      <c r="AW137" s="15" t="s">
        <v>31</v>
      </c>
      <c r="AX137" s="15" t="s">
        <v>74</v>
      </c>
      <c r="AY137" s="282" t="s">
        <v>152</v>
      </c>
    </row>
    <row r="138" s="13" customFormat="1">
      <c r="A138" s="13"/>
      <c r="B138" s="246"/>
      <c r="C138" s="247"/>
      <c r="D138" s="239" t="s">
        <v>241</v>
      </c>
      <c r="E138" s="248" t="s">
        <v>1</v>
      </c>
      <c r="F138" s="249" t="s">
        <v>772</v>
      </c>
      <c r="G138" s="247"/>
      <c r="H138" s="250">
        <v>15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241</v>
      </c>
      <c r="AU138" s="256" t="s">
        <v>84</v>
      </c>
      <c r="AV138" s="13" t="s">
        <v>84</v>
      </c>
      <c r="AW138" s="13" t="s">
        <v>31</v>
      </c>
      <c r="AX138" s="13" t="s">
        <v>74</v>
      </c>
      <c r="AY138" s="256" t="s">
        <v>152</v>
      </c>
    </row>
    <row r="139" s="14" customFormat="1">
      <c r="A139" s="14"/>
      <c r="B139" s="257"/>
      <c r="C139" s="258"/>
      <c r="D139" s="239" t="s">
        <v>241</v>
      </c>
      <c r="E139" s="259" t="s">
        <v>1</v>
      </c>
      <c r="F139" s="260" t="s">
        <v>243</v>
      </c>
      <c r="G139" s="258"/>
      <c r="H139" s="261">
        <v>15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241</v>
      </c>
      <c r="AU139" s="267" t="s">
        <v>84</v>
      </c>
      <c r="AV139" s="14" t="s">
        <v>159</v>
      </c>
      <c r="AW139" s="14" t="s">
        <v>31</v>
      </c>
      <c r="AX139" s="14" t="s">
        <v>82</v>
      </c>
      <c r="AY139" s="267" t="s">
        <v>152</v>
      </c>
    </row>
    <row r="140" s="2" customFormat="1" ht="24.15" customHeight="1">
      <c r="A140" s="38"/>
      <c r="B140" s="39"/>
      <c r="C140" s="226" t="s">
        <v>663</v>
      </c>
      <c r="D140" s="226" t="s">
        <v>154</v>
      </c>
      <c r="E140" s="227" t="s">
        <v>165</v>
      </c>
      <c r="F140" s="228" t="s">
        <v>166</v>
      </c>
      <c r="G140" s="229" t="s">
        <v>157</v>
      </c>
      <c r="H140" s="230">
        <v>15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39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84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82</v>
      </c>
      <c r="BK140" s="238">
        <f>ROUND(I140*H140,2)</f>
        <v>0</v>
      </c>
      <c r="BL140" s="17" t="s">
        <v>159</v>
      </c>
      <c r="BM140" s="237" t="s">
        <v>773</v>
      </c>
    </row>
    <row r="141" s="2" customFormat="1">
      <c r="A141" s="38"/>
      <c r="B141" s="39"/>
      <c r="C141" s="40"/>
      <c r="D141" s="239" t="s">
        <v>161</v>
      </c>
      <c r="E141" s="40"/>
      <c r="F141" s="240" t="s">
        <v>168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84</v>
      </c>
    </row>
    <row r="142" s="2" customFormat="1">
      <c r="A142" s="38"/>
      <c r="B142" s="39"/>
      <c r="C142" s="40"/>
      <c r="D142" s="244" t="s">
        <v>163</v>
      </c>
      <c r="E142" s="40"/>
      <c r="F142" s="245" t="s">
        <v>169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84</v>
      </c>
    </row>
    <row r="143" s="15" customFormat="1">
      <c r="A143" s="15"/>
      <c r="B143" s="273"/>
      <c r="C143" s="274"/>
      <c r="D143" s="239" t="s">
        <v>241</v>
      </c>
      <c r="E143" s="275" t="s">
        <v>1</v>
      </c>
      <c r="F143" s="276" t="s">
        <v>771</v>
      </c>
      <c r="G143" s="274"/>
      <c r="H143" s="275" t="s">
        <v>1</v>
      </c>
      <c r="I143" s="277"/>
      <c r="J143" s="274"/>
      <c r="K143" s="274"/>
      <c r="L143" s="278"/>
      <c r="M143" s="279"/>
      <c r="N143" s="280"/>
      <c r="O143" s="280"/>
      <c r="P143" s="280"/>
      <c r="Q143" s="280"/>
      <c r="R143" s="280"/>
      <c r="S143" s="280"/>
      <c r="T143" s="28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2" t="s">
        <v>241</v>
      </c>
      <c r="AU143" s="282" t="s">
        <v>84</v>
      </c>
      <c r="AV143" s="15" t="s">
        <v>82</v>
      </c>
      <c r="AW143" s="15" t="s">
        <v>31</v>
      </c>
      <c r="AX143" s="15" t="s">
        <v>74</v>
      </c>
      <c r="AY143" s="282" t="s">
        <v>152</v>
      </c>
    </row>
    <row r="144" s="13" customFormat="1">
      <c r="A144" s="13"/>
      <c r="B144" s="246"/>
      <c r="C144" s="247"/>
      <c r="D144" s="239" t="s">
        <v>241</v>
      </c>
      <c r="E144" s="248" t="s">
        <v>1</v>
      </c>
      <c r="F144" s="249" t="s">
        <v>772</v>
      </c>
      <c r="G144" s="247"/>
      <c r="H144" s="250">
        <v>15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241</v>
      </c>
      <c r="AU144" s="256" t="s">
        <v>84</v>
      </c>
      <c r="AV144" s="13" t="s">
        <v>84</v>
      </c>
      <c r="AW144" s="13" t="s">
        <v>31</v>
      </c>
      <c r="AX144" s="13" t="s">
        <v>74</v>
      </c>
      <c r="AY144" s="256" t="s">
        <v>152</v>
      </c>
    </row>
    <row r="145" s="14" customFormat="1">
      <c r="A145" s="14"/>
      <c r="B145" s="257"/>
      <c r="C145" s="258"/>
      <c r="D145" s="239" t="s">
        <v>241</v>
      </c>
      <c r="E145" s="259" t="s">
        <v>1</v>
      </c>
      <c r="F145" s="260" t="s">
        <v>243</v>
      </c>
      <c r="G145" s="258"/>
      <c r="H145" s="261">
        <v>15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241</v>
      </c>
      <c r="AU145" s="267" t="s">
        <v>84</v>
      </c>
      <c r="AV145" s="14" t="s">
        <v>159</v>
      </c>
      <c r="AW145" s="14" t="s">
        <v>31</v>
      </c>
      <c r="AX145" s="14" t="s">
        <v>82</v>
      </c>
      <c r="AY145" s="267" t="s">
        <v>152</v>
      </c>
    </row>
    <row r="146" s="2" customFormat="1" ht="24.15" customHeight="1">
      <c r="A146" s="38"/>
      <c r="B146" s="39"/>
      <c r="C146" s="226" t="s">
        <v>746</v>
      </c>
      <c r="D146" s="226" t="s">
        <v>154</v>
      </c>
      <c r="E146" s="227" t="s">
        <v>578</v>
      </c>
      <c r="F146" s="228" t="s">
        <v>579</v>
      </c>
      <c r="G146" s="229" t="s">
        <v>157</v>
      </c>
      <c r="H146" s="230">
        <v>140</v>
      </c>
      <c r="I146" s="231"/>
      <c r="J146" s="232">
        <f>ROUND(I146*H146,2)</f>
        <v>0</v>
      </c>
      <c r="K146" s="228" t="s">
        <v>158</v>
      </c>
      <c r="L146" s="44"/>
      <c r="M146" s="233" t="s">
        <v>1</v>
      </c>
      <c r="N146" s="234" t="s">
        <v>39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159</v>
      </c>
      <c r="AT146" s="237" t="s">
        <v>154</v>
      </c>
      <c r="AU146" s="237" t="s">
        <v>84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82</v>
      </c>
      <c r="BK146" s="238">
        <f>ROUND(I146*H146,2)</f>
        <v>0</v>
      </c>
      <c r="BL146" s="17" t="s">
        <v>159</v>
      </c>
      <c r="BM146" s="237" t="s">
        <v>774</v>
      </c>
    </row>
    <row r="147" s="2" customFormat="1">
      <c r="A147" s="38"/>
      <c r="B147" s="39"/>
      <c r="C147" s="40"/>
      <c r="D147" s="239" t="s">
        <v>161</v>
      </c>
      <c r="E147" s="40"/>
      <c r="F147" s="240" t="s">
        <v>581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84</v>
      </c>
    </row>
    <row r="148" s="2" customFormat="1">
      <c r="A148" s="38"/>
      <c r="B148" s="39"/>
      <c r="C148" s="40"/>
      <c r="D148" s="244" t="s">
        <v>163</v>
      </c>
      <c r="E148" s="40"/>
      <c r="F148" s="245" t="s">
        <v>582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84</v>
      </c>
    </row>
    <row r="149" s="15" customFormat="1">
      <c r="A149" s="15"/>
      <c r="B149" s="273"/>
      <c r="C149" s="274"/>
      <c r="D149" s="239" t="s">
        <v>241</v>
      </c>
      <c r="E149" s="275" t="s">
        <v>1</v>
      </c>
      <c r="F149" s="276" t="s">
        <v>771</v>
      </c>
      <c r="G149" s="274"/>
      <c r="H149" s="275" t="s">
        <v>1</v>
      </c>
      <c r="I149" s="277"/>
      <c r="J149" s="274"/>
      <c r="K149" s="274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241</v>
      </c>
      <c r="AU149" s="282" t="s">
        <v>84</v>
      </c>
      <c r="AV149" s="15" t="s">
        <v>82</v>
      </c>
      <c r="AW149" s="15" t="s">
        <v>31</v>
      </c>
      <c r="AX149" s="15" t="s">
        <v>74</v>
      </c>
      <c r="AY149" s="282" t="s">
        <v>152</v>
      </c>
    </row>
    <row r="150" s="13" customFormat="1">
      <c r="A150" s="13"/>
      <c r="B150" s="246"/>
      <c r="C150" s="247"/>
      <c r="D150" s="239" t="s">
        <v>241</v>
      </c>
      <c r="E150" s="248" t="s">
        <v>1</v>
      </c>
      <c r="F150" s="249" t="s">
        <v>775</v>
      </c>
      <c r="G150" s="247"/>
      <c r="H150" s="250">
        <v>140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241</v>
      </c>
      <c r="AU150" s="256" t="s">
        <v>84</v>
      </c>
      <c r="AV150" s="13" t="s">
        <v>84</v>
      </c>
      <c r="AW150" s="13" t="s">
        <v>31</v>
      </c>
      <c r="AX150" s="13" t="s">
        <v>74</v>
      </c>
      <c r="AY150" s="256" t="s">
        <v>152</v>
      </c>
    </row>
    <row r="151" s="14" customFormat="1">
      <c r="A151" s="14"/>
      <c r="B151" s="257"/>
      <c r="C151" s="258"/>
      <c r="D151" s="239" t="s">
        <v>241</v>
      </c>
      <c r="E151" s="259" t="s">
        <v>1</v>
      </c>
      <c r="F151" s="260" t="s">
        <v>243</v>
      </c>
      <c r="G151" s="258"/>
      <c r="H151" s="261">
        <v>140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241</v>
      </c>
      <c r="AU151" s="267" t="s">
        <v>84</v>
      </c>
      <c r="AV151" s="14" t="s">
        <v>159</v>
      </c>
      <c r="AW151" s="14" t="s">
        <v>31</v>
      </c>
      <c r="AX151" s="14" t="s">
        <v>82</v>
      </c>
      <c r="AY151" s="267" t="s">
        <v>152</v>
      </c>
    </row>
    <row r="152" s="2" customFormat="1" ht="37.8" customHeight="1">
      <c r="A152" s="38"/>
      <c r="B152" s="39"/>
      <c r="C152" s="226" t="s">
        <v>750</v>
      </c>
      <c r="D152" s="226" t="s">
        <v>154</v>
      </c>
      <c r="E152" s="227" t="s">
        <v>586</v>
      </c>
      <c r="F152" s="228" t="s">
        <v>587</v>
      </c>
      <c r="G152" s="229" t="s">
        <v>157</v>
      </c>
      <c r="H152" s="230">
        <v>35</v>
      </c>
      <c r="I152" s="231"/>
      <c r="J152" s="232">
        <f>ROUND(I152*H152,2)</f>
        <v>0</v>
      </c>
      <c r="K152" s="228" t="s">
        <v>158</v>
      </c>
      <c r="L152" s="44"/>
      <c r="M152" s="233" t="s">
        <v>1</v>
      </c>
      <c r="N152" s="234" t="s">
        <v>39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159</v>
      </c>
      <c r="AT152" s="237" t="s">
        <v>154</v>
      </c>
      <c r="AU152" s="237" t="s">
        <v>84</v>
      </c>
      <c r="AY152" s="17" t="s">
        <v>152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82</v>
      </c>
      <c r="BK152" s="238">
        <f>ROUND(I152*H152,2)</f>
        <v>0</v>
      </c>
      <c r="BL152" s="17" t="s">
        <v>159</v>
      </c>
      <c r="BM152" s="237" t="s">
        <v>776</v>
      </c>
    </row>
    <row r="153" s="2" customFormat="1">
      <c r="A153" s="38"/>
      <c r="B153" s="39"/>
      <c r="C153" s="40"/>
      <c r="D153" s="239" t="s">
        <v>161</v>
      </c>
      <c r="E153" s="40"/>
      <c r="F153" s="240" t="s">
        <v>589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161</v>
      </c>
      <c r="AU153" s="17" t="s">
        <v>84</v>
      </c>
    </row>
    <row r="154" s="2" customFormat="1">
      <c r="A154" s="38"/>
      <c r="B154" s="39"/>
      <c r="C154" s="40"/>
      <c r="D154" s="244" t="s">
        <v>163</v>
      </c>
      <c r="E154" s="40"/>
      <c r="F154" s="245" t="s">
        <v>590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84</v>
      </c>
    </row>
    <row r="155" s="15" customFormat="1">
      <c r="A155" s="15"/>
      <c r="B155" s="273"/>
      <c r="C155" s="274"/>
      <c r="D155" s="239" t="s">
        <v>241</v>
      </c>
      <c r="E155" s="275" t="s">
        <v>1</v>
      </c>
      <c r="F155" s="276" t="s">
        <v>771</v>
      </c>
      <c r="G155" s="274"/>
      <c r="H155" s="275" t="s">
        <v>1</v>
      </c>
      <c r="I155" s="277"/>
      <c r="J155" s="274"/>
      <c r="K155" s="274"/>
      <c r="L155" s="278"/>
      <c r="M155" s="279"/>
      <c r="N155" s="280"/>
      <c r="O155" s="280"/>
      <c r="P155" s="280"/>
      <c r="Q155" s="280"/>
      <c r="R155" s="280"/>
      <c r="S155" s="280"/>
      <c r="T155" s="28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2" t="s">
        <v>241</v>
      </c>
      <c r="AU155" s="282" t="s">
        <v>84</v>
      </c>
      <c r="AV155" s="15" t="s">
        <v>82</v>
      </c>
      <c r="AW155" s="15" t="s">
        <v>31</v>
      </c>
      <c r="AX155" s="15" t="s">
        <v>74</v>
      </c>
      <c r="AY155" s="282" t="s">
        <v>152</v>
      </c>
    </row>
    <row r="156" s="13" customFormat="1">
      <c r="A156" s="13"/>
      <c r="B156" s="246"/>
      <c r="C156" s="247"/>
      <c r="D156" s="239" t="s">
        <v>241</v>
      </c>
      <c r="E156" s="248" t="s">
        <v>1</v>
      </c>
      <c r="F156" s="249" t="s">
        <v>777</v>
      </c>
      <c r="G156" s="247"/>
      <c r="H156" s="250">
        <v>35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241</v>
      </c>
      <c r="AU156" s="256" t="s">
        <v>84</v>
      </c>
      <c r="AV156" s="13" t="s">
        <v>84</v>
      </c>
      <c r="AW156" s="13" t="s">
        <v>31</v>
      </c>
      <c r="AX156" s="13" t="s">
        <v>74</v>
      </c>
      <c r="AY156" s="256" t="s">
        <v>152</v>
      </c>
    </row>
    <row r="157" s="14" customFormat="1">
      <c r="A157" s="14"/>
      <c r="B157" s="257"/>
      <c r="C157" s="258"/>
      <c r="D157" s="239" t="s">
        <v>241</v>
      </c>
      <c r="E157" s="259" t="s">
        <v>1</v>
      </c>
      <c r="F157" s="260" t="s">
        <v>243</v>
      </c>
      <c r="G157" s="258"/>
      <c r="H157" s="261">
        <v>35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241</v>
      </c>
      <c r="AU157" s="267" t="s">
        <v>84</v>
      </c>
      <c r="AV157" s="14" t="s">
        <v>159</v>
      </c>
      <c r="AW157" s="14" t="s">
        <v>31</v>
      </c>
      <c r="AX157" s="14" t="s">
        <v>82</v>
      </c>
      <c r="AY157" s="267" t="s">
        <v>152</v>
      </c>
    </row>
    <row r="158" s="2" customFormat="1" ht="16.5" customHeight="1">
      <c r="A158" s="38"/>
      <c r="B158" s="39"/>
      <c r="C158" s="287" t="s">
        <v>608</v>
      </c>
      <c r="D158" s="287" t="s">
        <v>572</v>
      </c>
      <c r="E158" s="288" t="s">
        <v>592</v>
      </c>
      <c r="F158" s="289" t="s">
        <v>593</v>
      </c>
      <c r="G158" s="290" t="s">
        <v>232</v>
      </c>
      <c r="H158" s="291">
        <v>14</v>
      </c>
      <c r="I158" s="292"/>
      <c r="J158" s="293">
        <f>ROUND(I158*H158,2)</f>
        <v>0</v>
      </c>
      <c r="K158" s="289" t="s">
        <v>158</v>
      </c>
      <c r="L158" s="294"/>
      <c r="M158" s="295" t="s">
        <v>1</v>
      </c>
      <c r="N158" s="296" t="s">
        <v>39</v>
      </c>
      <c r="O158" s="91"/>
      <c r="P158" s="235">
        <f>O158*H158</f>
        <v>0</v>
      </c>
      <c r="Q158" s="235">
        <v>1</v>
      </c>
      <c r="R158" s="235">
        <f>Q158*H158</f>
        <v>14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203</v>
      </c>
      <c r="AT158" s="237" t="s">
        <v>572</v>
      </c>
      <c r="AU158" s="237" t="s">
        <v>84</v>
      </c>
      <c r="AY158" s="17" t="s">
        <v>152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82</v>
      </c>
      <c r="BK158" s="238">
        <f>ROUND(I158*H158,2)</f>
        <v>0</v>
      </c>
      <c r="BL158" s="17" t="s">
        <v>159</v>
      </c>
      <c r="BM158" s="237" t="s">
        <v>778</v>
      </c>
    </row>
    <row r="159" s="2" customFormat="1">
      <c r="A159" s="38"/>
      <c r="B159" s="39"/>
      <c r="C159" s="40"/>
      <c r="D159" s="239" t="s">
        <v>161</v>
      </c>
      <c r="E159" s="40"/>
      <c r="F159" s="240" t="s">
        <v>593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161</v>
      </c>
      <c r="AU159" s="17" t="s">
        <v>84</v>
      </c>
    </row>
    <row r="160" s="13" customFormat="1">
      <c r="A160" s="13"/>
      <c r="B160" s="246"/>
      <c r="C160" s="247"/>
      <c r="D160" s="239" t="s">
        <v>241</v>
      </c>
      <c r="E160" s="248" t="s">
        <v>1</v>
      </c>
      <c r="F160" s="249" t="s">
        <v>779</v>
      </c>
      <c r="G160" s="247"/>
      <c r="H160" s="250">
        <v>14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241</v>
      </c>
      <c r="AU160" s="256" t="s">
        <v>84</v>
      </c>
      <c r="AV160" s="13" t="s">
        <v>84</v>
      </c>
      <c r="AW160" s="13" t="s">
        <v>31</v>
      </c>
      <c r="AX160" s="13" t="s">
        <v>82</v>
      </c>
      <c r="AY160" s="256" t="s">
        <v>152</v>
      </c>
    </row>
    <row r="161" s="2" customFormat="1" ht="24.15" customHeight="1">
      <c r="A161" s="38"/>
      <c r="B161" s="39"/>
      <c r="C161" s="226" t="s">
        <v>653</v>
      </c>
      <c r="D161" s="226" t="s">
        <v>154</v>
      </c>
      <c r="E161" s="227" t="s">
        <v>596</v>
      </c>
      <c r="F161" s="228" t="s">
        <v>597</v>
      </c>
      <c r="G161" s="229" t="s">
        <v>157</v>
      </c>
      <c r="H161" s="230">
        <v>140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39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159</v>
      </c>
      <c r="AT161" s="237" t="s">
        <v>154</v>
      </c>
      <c r="AU161" s="237" t="s">
        <v>84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82</v>
      </c>
      <c r="BK161" s="238">
        <f>ROUND(I161*H161,2)</f>
        <v>0</v>
      </c>
      <c r="BL161" s="17" t="s">
        <v>159</v>
      </c>
      <c r="BM161" s="237" t="s">
        <v>780</v>
      </c>
    </row>
    <row r="162" s="2" customFormat="1">
      <c r="A162" s="38"/>
      <c r="B162" s="39"/>
      <c r="C162" s="40"/>
      <c r="D162" s="239" t="s">
        <v>161</v>
      </c>
      <c r="E162" s="40"/>
      <c r="F162" s="240" t="s">
        <v>599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84</v>
      </c>
    </row>
    <row r="163" s="2" customFormat="1">
      <c r="A163" s="38"/>
      <c r="B163" s="39"/>
      <c r="C163" s="40"/>
      <c r="D163" s="244" t="s">
        <v>163</v>
      </c>
      <c r="E163" s="40"/>
      <c r="F163" s="245" t="s">
        <v>600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84</v>
      </c>
    </row>
    <row r="164" s="15" customFormat="1">
      <c r="A164" s="15"/>
      <c r="B164" s="273"/>
      <c r="C164" s="274"/>
      <c r="D164" s="239" t="s">
        <v>241</v>
      </c>
      <c r="E164" s="275" t="s">
        <v>1</v>
      </c>
      <c r="F164" s="276" t="s">
        <v>771</v>
      </c>
      <c r="G164" s="274"/>
      <c r="H164" s="275" t="s">
        <v>1</v>
      </c>
      <c r="I164" s="277"/>
      <c r="J164" s="274"/>
      <c r="K164" s="274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241</v>
      </c>
      <c r="AU164" s="282" t="s">
        <v>84</v>
      </c>
      <c r="AV164" s="15" t="s">
        <v>82</v>
      </c>
      <c r="AW164" s="15" t="s">
        <v>31</v>
      </c>
      <c r="AX164" s="15" t="s">
        <v>74</v>
      </c>
      <c r="AY164" s="282" t="s">
        <v>152</v>
      </c>
    </row>
    <row r="165" s="13" customFormat="1">
      <c r="A165" s="13"/>
      <c r="B165" s="246"/>
      <c r="C165" s="247"/>
      <c r="D165" s="239" t="s">
        <v>241</v>
      </c>
      <c r="E165" s="248" t="s">
        <v>1</v>
      </c>
      <c r="F165" s="249" t="s">
        <v>775</v>
      </c>
      <c r="G165" s="247"/>
      <c r="H165" s="250">
        <v>140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241</v>
      </c>
      <c r="AU165" s="256" t="s">
        <v>84</v>
      </c>
      <c r="AV165" s="13" t="s">
        <v>84</v>
      </c>
      <c r="AW165" s="13" t="s">
        <v>31</v>
      </c>
      <c r="AX165" s="13" t="s">
        <v>74</v>
      </c>
      <c r="AY165" s="256" t="s">
        <v>152</v>
      </c>
    </row>
    <row r="166" s="14" customFormat="1">
      <c r="A166" s="14"/>
      <c r="B166" s="257"/>
      <c r="C166" s="258"/>
      <c r="D166" s="239" t="s">
        <v>241</v>
      </c>
      <c r="E166" s="259" t="s">
        <v>1</v>
      </c>
      <c r="F166" s="260" t="s">
        <v>243</v>
      </c>
      <c r="G166" s="258"/>
      <c r="H166" s="261">
        <v>140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241</v>
      </c>
      <c r="AU166" s="267" t="s">
        <v>84</v>
      </c>
      <c r="AV166" s="14" t="s">
        <v>159</v>
      </c>
      <c r="AW166" s="14" t="s">
        <v>31</v>
      </c>
      <c r="AX166" s="14" t="s">
        <v>82</v>
      </c>
      <c r="AY166" s="267" t="s">
        <v>152</v>
      </c>
    </row>
    <row r="167" s="2" customFormat="1" ht="16.5" customHeight="1">
      <c r="A167" s="38"/>
      <c r="B167" s="39"/>
      <c r="C167" s="287" t="s">
        <v>675</v>
      </c>
      <c r="D167" s="287" t="s">
        <v>572</v>
      </c>
      <c r="E167" s="288" t="s">
        <v>602</v>
      </c>
      <c r="F167" s="289" t="s">
        <v>603</v>
      </c>
      <c r="G167" s="290" t="s">
        <v>604</v>
      </c>
      <c r="H167" s="291">
        <v>2.7999999999999998</v>
      </c>
      <c r="I167" s="292"/>
      <c r="J167" s="293">
        <f>ROUND(I167*H167,2)</f>
        <v>0</v>
      </c>
      <c r="K167" s="289" t="s">
        <v>158</v>
      </c>
      <c r="L167" s="294"/>
      <c r="M167" s="295" t="s">
        <v>1</v>
      </c>
      <c r="N167" s="296" t="s">
        <v>39</v>
      </c>
      <c r="O167" s="91"/>
      <c r="P167" s="235">
        <f>O167*H167</f>
        <v>0</v>
      </c>
      <c r="Q167" s="235">
        <v>0.001</v>
      </c>
      <c r="R167" s="235">
        <f>Q167*H167</f>
        <v>0.0028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203</v>
      </c>
      <c r="AT167" s="237" t="s">
        <v>572</v>
      </c>
      <c r="AU167" s="237" t="s">
        <v>84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82</v>
      </c>
      <c r="BK167" s="238">
        <f>ROUND(I167*H167,2)</f>
        <v>0</v>
      </c>
      <c r="BL167" s="17" t="s">
        <v>159</v>
      </c>
      <c r="BM167" s="237" t="s">
        <v>781</v>
      </c>
    </row>
    <row r="168" s="2" customFormat="1">
      <c r="A168" s="38"/>
      <c r="B168" s="39"/>
      <c r="C168" s="40"/>
      <c r="D168" s="239" t="s">
        <v>161</v>
      </c>
      <c r="E168" s="40"/>
      <c r="F168" s="240" t="s">
        <v>603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161</v>
      </c>
      <c r="AU168" s="17" t="s">
        <v>84</v>
      </c>
    </row>
    <row r="169" s="15" customFormat="1">
      <c r="A169" s="15"/>
      <c r="B169" s="273"/>
      <c r="C169" s="274"/>
      <c r="D169" s="239" t="s">
        <v>241</v>
      </c>
      <c r="E169" s="275" t="s">
        <v>1</v>
      </c>
      <c r="F169" s="276" t="s">
        <v>606</v>
      </c>
      <c r="G169" s="274"/>
      <c r="H169" s="275" t="s">
        <v>1</v>
      </c>
      <c r="I169" s="277"/>
      <c r="J169" s="274"/>
      <c r="K169" s="274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241</v>
      </c>
      <c r="AU169" s="282" t="s">
        <v>84</v>
      </c>
      <c r="AV169" s="15" t="s">
        <v>82</v>
      </c>
      <c r="AW169" s="15" t="s">
        <v>31</v>
      </c>
      <c r="AX169" s="15" t="s">
        <v>74</v>
      </c>
      <c r="AY169" s="282" t="s">
        <v>152</v>
      </c>
    </row>
    <row r="170" s="13" customFormat="1">
      <c r="A170" s="13"/>
      <c r="B170" s="246"/>
      <c r="C170" s="247"/>
      <c r="D170" s="239" t="s">
        <v>241</v>
      </c>
      <c r="E170" s="248" t="s">
        <v>1</v>
      </c>
      <c r="F170" s="249" t="s">
        <v>782</v>
      </c>
      <c r="G170" s="247"/>
      <c r="H170" s="250">
        <v>2.7999999999999998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241</v>
      </c>
      <c r="AU170" s="256" t="s">
        <v>84</v>
      </c>
      <c r="AV170" s="13" t="s">
        <v>84</v>
      </c>
      <c r="AW170" s="13" t="s">
        <v>31</v>
      </c>
      <c r="AX170" s="13" t="s">
        <v>82</v>
      </c>
      <c r="AY170" s="256" t="s">
        <v>152</v>
      </c>
    </row>
    <row r="171" s="12" customFormat="1" ht="22.8" customHeight="1">
      <c r="A171" s="12"/>
      <c r="B171" s="210"/>
      <c r="C171" s="211"/>
      <c r="D171" s="212" t="s">
        <v>73</v>
      </c>
      <c r="E171" s="224" t="s">
        <v>379</v>
      </c>
      <c r="F171" s="224" t="s">
        <v>380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SUM(P172:P186)</f>
        <v>0</v>
      </c>
      <c r="Q171" s="218"/>
      <c r="R171" s="219">
        <f>SUM(R172:R186)</f>
        <v>0</v>
      </c>
      <c r="S171" s="218"/>
      <c r="T171" s="220">
        <f>SUM(T172:T186)</f>
        <v>1.41584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82</v>
      </c>
      <c r="AT171" s="222" t="s">
        <v>73</v>
      </c>
      <c r="AU171" s="222" t="s">
        <v>82</v>
      </c>
      <c r="AY171" s="221" t="s">
        <v>152</v>
      </c>
      <c r="BK171" s="223">
        <f>SUM(BK172:BK186)</f>
        <v>0</v>
      </c>
    </row>
    <row r="172" s="2" customFormat="1" ht="24.15" customHeight="1">
      <c r="A172" s="38"/>
      <c r="B172" s="39"/>
      <c r="C172" s="226" t="s">
        <v>215</v>
      </c>
      <c r="D172" s="226" t="s">
        <v>154</v>
      </c>
      <c r="E172" s="227" t="s">
        <v>381</v>
      </c>
      <c r="F172" s="228" t="s">
        <v>382</v>
      </c>
      <c r="G172" s="229" t="s">
        <v>173</v>
      </c>
      <c r="H172" s="230">
        <v>0.71999999999999997</v>
      </c>
      <c r="I172" s="231"/>
      <c r="J172" s="232">
        <f>ROUND(I172*H172,2)</f>
        <v>0</v>
      </c>
      <c r="K172" s="228" t="s">
        <v>158</v>
      </c>
      <c r="L172" s="44"/>
      <c r="M172" s="233" t="s">
        <v>1</v>
      </c>
      <c r="N172" s="234" t="s">
        <v>39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1.5940000000000001</v>
      </c>
      <c r="T172" s="236">
        <f>S172*H172</f>
        <v>1.14768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159</v>
      </c>
      <c r="AT172" s="237" t="s">
        <v>154</v>
      </c>
      <c r="AU172" s="237" t="s">
        <v>84</v>
      </c>
      <c r="AY172" s="17" t="s">
        <v>152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82</v>
      </c>
      <c r="BK172" s="238">
        <f>ROUND(I172*H172,2)</f>
        <v>0</v>
      </c>
      <c r="BL172" s="17" t="s">
        <v>159</v>
      </c>
      <c r="BM172" s="237" t="s">
        <v>783</v>
      </c>
    </row>
    <row r="173" s="2" customFormat="1">
      <c r="A173" s="38"/>
      <c r="B173" s="39"/>
      <c r="C173" s="40"/>
      <c r="D173" s="239" t="s">
        <v>161</v>
      </c>
      <c r="E173" s="40"/>
      <c r="F173" s="240" t="s">
        <v>384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84</v>
      </c>
    </row>
    <row r="174" s="2" customFormat="1">
      <c r="A174" s="38"/>
      <c r="B174" s="39"/>
      <c r="C174" s="40"/>
      <c r="D174" s="244" t="s">
        <v>163</v>
      </c>
      <c r="E174" s="40"/>
      <c r="F174" s="245" t="s">
        <v>385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163</v>
      </c>
      <c r="AU174" s="17" t="s">
        <v>84</v>
      </c>
    </row>
    <row r="175" s="15" customFormat="1">
      <c r="A175" s="15"/>
      <c r="B175" s="273"/>
      <c r="C175" s="274"/>
      <c r="D175" s="239" t="s">
        <v>241</v>
      </c>
      <c r="E175" s="275" t="s">
        <v>1</v>
      </c>
      <c r="F175" s="276" t="s">
        <v>784</v>
      </c>
      <c r="G175" s="274"/>
      <c r="H175" s="275" t="s">
        <v>1</v>
      </c>
      <c r="I175" s="277"/>
      <c r="J175" s="274"/>
      <c r="K175" s="274"/>
      <c r="L175" s="278"/>
      <c r="M175" s="279"/>
      <c r="N175" s="280"/>
      <c r="O175" s="280"/>
      <c r="P175" s="280"/>
      <c r="Q175" s="280"/>
      <c r="R175" s="280"/>
      <c r="S175" s="280"/>
      <c r="T175" s="28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2" t="s">
        <v>241</v>
      </c>
      <c r="AU175" s="282" t="s">
        <v>84</v>
      </c>
      <c r="AV175" s="15" t="s">
        <v>82</v>
      </c>
      <c r="AW175" s="15" t="s">
        <v>31</v>
      </c>
      <c r="AX175" s="15" t="s">
        <v>74</v>
      </c>
      <c r="AY175" s="282" t="s">
        <v>152</v>
      </c>
    </row>
    <row r="176" s="13" customFormat="1">
      <c r="A176" s="13"/>
      <c r="B176" s="246"/>
      <c r="C176" s="247"/>
      <c r="D176" s="239" t="s">
        <v>241</v>
      </c>
      <c r="E176" s="248" t="s">
        <v>1</v>
      </c>
      <c r="F176" s="249" t="s">
        <v>785</v>
      </c>
      <c r="G176" s="247"/>
      <c r="H176" s="250">
        <v>0.71999999999999997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241</v>
      </c>
      <c r="AU176" s="256" t="s">
        <v>84</v>
      </c>
      <c r="AV176" s="13" t="s">
        <v>84</v>
      </c>
      <c r="AW176" s="13" t="s">
        <v>31</v>
      </c>
      <c r="AX176" s="13" t="s">
        <v>82</v>
      </c>
      <c r="AY176" s="256" t="s">
        <v>152</v>
      </c>
    </row>
    <row r="177" s="2" customFormat="1" ht="24.15" customHeight="1">
      <c r="A177" s="38"/>
      <c r="B177" s="39"/>
      <c r="C177" s="226" t="s">
        <v>221</v>
      </c>
      <c r="D177" s="226" t="s">
        <v>154</v>
      </c>
      <c r="E177" s="227" t="s">
        <v>786</v>
      </c>
      <c r="F177" s="228" t="s">
        <v>787</v>
      </c>
      <c r="G177" s="229" t="s">
        <v>157</v>
      </c>
      <c r="H177" s="230">
        <v>1.9199999999999999</v>
      </c>
      <c r="I177" s="231"/>
      <c r="J177" s="232">
        <f>ROUND(I177*H177,2)</f>
        <v>0</v>
      </c>
      <c r="K177" s="228" t="s">
        <v>158</v>
      </c>
      <c r="L177" s="44"/>
      <c r="M177" s="233" t="s">
        <v>1</v>
      </c>
      <c r="N177" s="234" t="s">
        <v>39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0.048000000000000001</v>
      </c>
      <c r="T177" s="236">
        <f>S177*H177</f>
        <v>0.092159999999999992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159</v>
      </c>
      <c r="AT177" s="237" t="s">
        <v>154</v>
      </c>
      <c r="AU177" s="237" t="s">
        <v>84</v>
      </c>
      <c r="AY177" s="17" t="s">
        <v>152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82</v>
      </c>
      <c r="BK177" s="238">
        <f>ROUND(I177*H177,2)</f>
        <v>0</v>
      </c>
      <c r="BL177" s="17" t="s">
        <v>159</v>
      </c>
      <c r="BM177" s="237" t="s">
        <v>788</v>
      </c>
    </row>
    <row r="178" s="2" customFormat="1">
      <c r="A178" s="38"/>
      <c r="B178" s="39"/>
      <c r="C178" s="40"/>
      <c r="D178" s="239" t="s">
        <v>161</v>
      </c>
      <c r="E178" s="40"/>
      <c r="F178" s="240" t="s">
        <v>789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161</v>
      </c>
      <c r="AU178" s="17" t="s">
        <v>84</v>
      </c>
    </row>
    <row r="179" s="2" customFormat="1">
      <c r="A179" s="38"/>
      <c r="B179" s="39"/>
      <c r="C179" s="40"/>
      <c r="D179" s="244" t="s">
        <v>163</v>
      </c>
      <c r="E179" s="40"/>
      <c r="F179" s="245" t="s">
        <v>790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84</v>
      </c>
    </row>
    <row r="180" s="13" customFormat="1">
      <c r="A180" s="13"/>
      <c r="B180" s="246"/>
      <c r="C180" s="247"/>
      <c r="D180" s="239" t="s">
        <v>241</v>
      </c>
      <c r="E180" s="248" t="s">
        <v>1</v>
      </c>
      <c r="F180" s="249" t="s">
        <v>791</v>
      </c>
      <c r="G180" s="247"/>
      <c r="H180" s="250">
        <v>1.9199999999999999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241</v>
      </c>
      <c r="AU180" s="256" t="s">
        <v>84</v>
      </c>
      <c r="AV180" s="13" t="s">
        <v>84</v>
      </c>
      <c r="AW180" s="13" t="s">
        <v>31</v>
      </c>
      <c r="AX180" s="13" t="s">
        <v>74</v>
      </c>
      <c r="AY180" s="256" t="s">
        <v>152</v>
      </c>
    </row>
    <row r="181" s="14" customFormat="1">
      <c r="A181" s="14"/>
      <c r="B181" s="257"/>
      <c r="C181" s="258"/>
      <c r="D181" s="239" t="s">
        <v>241</v>
      </c>
      <c r="E181" s="259" t="s">
        <v>1</v>
      </c>
      <c r="F181" s="260" t="s">
        <v>243</v>
      </c>
      <c r="G181" s="258"/>
      <c r="H181" s="261">
        <v>1.9199999999999999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241</v>
      </c>
      <c r="AU181" s="267" t="s">
        <v>84</v>
      </c>
      <c r="AV181" s="14" t="s">
        <v>159</v>
      </c>
      <c r="AW181" s="14" t="s">
        <v>31</v>
      </c>
      <c r="AX181" s="14" t="s">
        <v>82</v>
      </c>
      <c r="AY181" s="267" t="s">
        <v>152</v>
      </c>
    </row>
    <row r="182" s="2" customFormat="1" ht="21.75" customHeight="1">
      <c r="A182" s="38"/>
      <c r="B182" s="39"/>
      <c r="C182" s="226" t="s">
        <v>229</v>
      </c>
      <c r="D182" s="226" t="s">
        <v>154</v>
      </c>
      <c r="E182" s="227" t="s">
        <v>394</v>
      </c>
      <c r="F182" s="228" t="s">
        <v>395</v>
      </c>
      <c r="G182" s="229" t="s">
        <v>157</v>
      </c>
      <c r="H182" s="230">
        <v>2</v>
      </c>
      <c r="I182" s="231"/>
      <c r="J182" s="232">
        <f>ROUND(I182*H182,2)</f>
        <v>0</v>
      </c>
      <c r="K182" s="228" t="s">
        <v>158</v>
      </c>
      <c r="L182" s="44"/>
      <c r="M182" s="233" t="s">
        <v>1</v>
      </c>
      <c r="N182" s="234" t="s">
        <v>39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0.087999999999999995</v>
      </c>
      <c r="T182" s="236">
        <f>S182*H182</f>
        <v>0.17599999999999999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159</v>
      </c>
      <c r="AT182" s="237" t="s">
        <v>154</v>
      </c>
      <c r="AU182" s="237" t="s">
        <v>84</v>
      </c>
      <c r="AY182" s="17" t="s">
        <v>152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82</v>
      </c>
      <c r="BK182" s="238">
        <f>ROUND(I182*H182,2)</f>
        <v>0</v>
      </c>
      <c r="BL182" s="17" t="s">
        <v>159</v>
      </c>
      <c r="BM182" s="237" t="s">
        <v>792</v>
      </c>
    </row>
    <row r="183" s="2" customFormat="1">
      <c r="A183" s="38"/>
      <c r="B183" s="39"/>
      <c r="C183" s="40"/>
      <c r="D183" s="239" t="s">
        <v>161</v>
      </c>
      <c r="E183" s="40"/>
      <c r="F183" s="240" t="s">
        <v>397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161</v>
      </c>
      <c r="AU183" s="17" t="s">
        <v>84</v>
      </c>
    </row>
    <row r="184" s="2" customFormat="1">
      <c r="A184" s="38"/>
      <c r="B184" s="39"/>
      <c r="C184" s="40"/>
      <c r="D184" s="244" t="s">
        <v>163</v>
      </c>
      <c r="E184" s="40"/>
      <c r="F184" s="245" t="s">
        <v>398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163</v>
      </c>
      <c r="AU184" s="17" t="s">
        <v>84</v>
      </c>
    </row>
    <row r="185" s="13" customFormat="1">
      <c r="A185" s="13"/>
      <c r="B185" s="246"/>
      <c r="C185" s="247"/>
      <c r="D185" s="239" t="s">
        <v>241</v>
      </c>
      <c r="E185" s="248" t="s">
        <v>1</v>
      </c>
      <c r="F185" s="249" t="s">
        <v>793</v>
      </c>
      <c r="G185" s="247"/>
      <c r="H185" s="250">
        <v>2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241</v>
      </c>
      <c r="AU185" s="256" t="s">
        <v>84</v>
      </c>
      <c r="AV185" s="13" t="s">
        <v>84</v>
      </c>
      <c r="AW185" s="13" t="s">
        <v>31</v>
      </c>
      <c r="AX185" s="13" t="s">
        <v>74</v>
      </c>
      <c r="AY185" s="256" t="s">
        <v>152</v>
      </c>
    </row>
    <row r="186" s="14" customFormat="1">
      <c r="A186" s="14"/>
      <c r="B186" s="257"/>
      <c r="C186" s="258"/>
      <c r="D186" s="239" t="s">
        <v>241</v>
      </c>
      <c r="E186" s="259" t="s">
        <v>1</v>
      </c>
      <c r="F186" s="260" t="s">
        <v>243</v>
      </c>
      <c r="G186" s="258"/>
      <c r="H186" s="261">
        <v>2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241</v>
      </c>
      <c r="AU186" s="267" t="s">
        <v>84</v>
      </c>
      <c r="AV186" s="14" t="s">
        <v>159</v>
      </c>
      <c r="AW186" s="14" t="s">
        <v>31</v>
      </c>
      <c r="AX186" s="14" t="s">
        <v>82</v>
      </c>
      <c r="AY186" s="267" t="s">
        <v>152</v>
      </c>
    </row>
    <row r="187" s="12" customFormat="1" ht="22.8" customHeight="1">
      <c r="A187" s="12"/>
      <c r="B187" s="210"/>
      <c r="C187" s="211"/>
      <c r="D187" s="212" t="s">
        <v>73</v>
      </c>
      <c r="E187" s="224" t="s">
        <v>227</v>
      </c>
      <c r="F187" s="224" t="s">
        <v>228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SUM(P188:P219)</f>
        <v>0</v>
      </c>
      <c r="Q187" s="218"/>
      <c r="R187" s="219">
        <f>SUM(R188:R219)</f>
        <v>0</v>
      </c>
      <c r="S187" s="218"/>
      <c r="T187" s="220">
        <f>SUM(T188:T219)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82</v>
      </c>
      <c r="AT187" s="222" t="s">
        <v>73</v>
      </c>
      <c r="AU187" s="222" t="s">
        <v>82</v>
      </c>
      <c r="AY187" s="221" t="s">
        <v>152</v>
      </c>
      <c r="BK187" s="223">
        <f>SUM(BK188:BK219)</f>
        <v>0</v>
      </c>
    </row>
    <row r="188" s="2" customFormat="1" ht="33" customHeight="1">
      <c r="A188" s="38"/>
      <c r="B188" s="39"/>
      <c r="C188" s="226" t="s">
        <v>8</v>
      </c>
      <c r="D188" s="226" t="s">
        <v>154</v>
      </c>
      <c r="E188" s="227" t="s">
        <v>230</v>
      </c>
      <c r="F188" s="228" t="s">
        <v>231</v>
      </c>
      <c r="G188" s="229" t="s">
        <v>232</v>
      </c>
      <c r="H188" s="230">
        <v>16.332999999999998</v>
      </c>
      <c r="I188" s="231"/>
      <c r="J188" s="232">
        <f>ROUND(I188*H188,2)</f>
        <v>0</v>
      </c>
      <c r="K188" s="228" t="s">
        <v>158</v>
      </c>
      <c r="L188" s="44"/>
      <c r="M188" s="233" t="s">
        <v>1</v>
      </c>
      <c r="N188" s="234" t="s">
        <v>39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159</v>
      </c>
      <c r="AT188" s="237" t="s">
        <v>154</v>
      </c>
      <c r="AU188" s="237" t="s">
        <v>84</v>
      </c>
      <c r="AY188" s="17" t="s">
        <v>152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82</v>
      </c>
      <c r="BK188" s="238">
        <f>ROUND(I188*H188,2)</f>
        <v>0</v>
      </c>
      <c r="BL188" s="17" t="s">
        <v>159</v>
      </c>
      <c r="BM188" s="237" t="s">
        <v>794</v>
      </c>
    </row>
    <row r="189" s="2" customFormat="1">
      <c r="A189" s="38"/>
      <c r="B189" s="39"/>
      <c r="C189" s="40"/>
      <c r="D189" s="239" t="s">
        <v>161</v>
      </c>
      <c r="E189" s="40"/>
      <c r="F189" s="240" t="s">
        <v>234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161</v>
      </c>
      <c r="AU189" s="17" t="s">
        <v>84</v>
      </c>
    </row>
    <row r="190" s="2" customFormat="1">
      <c r="A190" s="38"/>
      <c r="B190" s="39"/>
      <c r="C190" s="40"/>
      <c r="D190" s="244" t="s">
        <v>163</v>
      </c>
      <c r="E190" s="40"/>
      <c r="F190" s="245" t="s">
        <v>235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163</v>
      </c>
      <c r="AU190" s="17" t="s">
        <v>84</v>
      </c>
    </row>
    <row r="191" s="2" customFormat="1" ht="21.75" customHeight="1">
      <c r="A191" s="38"/>
      <c r="B191" s="39"/>
      <c r="C191" s="226" t="s">
        <v>267</v>
      </c>
      <c r="D191" s="226" t="s">
        <v>154</v>
      </c>
      <c r="E191" s="227" t="s">
        <v>236</v>
      </c>
      <c r="F191" s="228" t="s">
        <v>237</v>
      </c>
      <c r="G191" s="229" t="s">
        <v>232</v>
      </c>
      <c r="H191" s="230">
        <v>783.98400000000004</v>
      </c>
      <c r="I191" s="231"/>
      <c r="J191" s="232">
        <f>ROUND(I191*H191,2)</f>
        <v>0</v>
      </c>
      <c r="K191" s="228" t="s">
        <v>158</v>
      </c>
      <c r="L191" s="44"/>
      <c r="M191" s="233" t="s">
        <v>1</v>
      </c>
      <c r="N191" s="234" t="s">
        <v>39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159</v>
      </c>
      <c r="AT191" s="237" t="s">
        <v>154</v>
      </c>
      <c r="AU191" s="237" t="s">
        <v>84</v>
      </c>
      <c r="AY191" s="17" t="s">
        <v>152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82</v>
      </c>
      <c r="BK191" s="238">
        <f>ROUND(I191*H191,2)</f>
        <v>0</v>
      </c>
      <c r="BL191" s="17" t="s">
        <v>159</v>
      </c>
      <c r="BM191" s="237" t="s">
        <v>795</v>
      </c>
    </row>
    <row r="192" s="2" customFormat="1">
      <c r="A192" s="38"/>
      <c r="B192" s="39"/>
      <c r="C192" s="40"/>
      <c r="D192" s="239" t="s">
        <v>161</v>
      </c>
      <c r="E192" s="40"/>
      <c r="F192" s="240" t="s">
        <v>239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84</v>
      </c>
    </row>
    <row r="193" s="2" customFormat="1">
      <c r="A193" s="38"/>
      <c r="B193" s="39"/>
      <c r="C193" s="40"/>
      <c r="D193" s="244" t="s">
        <v>163</v>
      </c>
      <c r="E193" s="40"/>
      <c r="F193" s="245" t="s">
        <v>240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163</v>
      </c>
      <c r="AU193" s="17" t="s">
        <v>84</v>
      </c>
    </row>
    <row r="194" s="13" customFormat="1">
      <c r="A194" s="13"/>
      <c r="B194" s="246"/>
      <c r="C194" s="247"/>
      <c r="D194" s="239" t="s">
        <v>241</v>
      </c>
      <c r="E194" s="248" t="s">
        <v>1</v>
      </c>
      <c r="F194" s="249" t="s">
        <v>796</v>
      </c>
      <c r="G194" s="247"/>
      <c r="H194" s="250">
        <v>783.98400000000004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241</v>
      </c>
      <c r="AU194" s="256" t="s">
        <v>84</v>
      </c>
      <c r="AV194" s="13" t="s">
        <v>84</v>
      </c>
      <c r="AW194" s="13" t="s">
        <v>31</v>
      </c>
      <c r="AX194" s="13" t="s">
        <v>82</v>
      </c>
      <c r="AY194" s="256" t="s">
        <v>152</v>
      </c>
    </row>
    <row r="195" s="2" customFormat="1" ht="16.5" customHeight="1">
      <c r="A195" s="38"/>
      <c r="B195" s="39"/>
      <c r="C195" s="226" t="s">
        <v>261</v>
      </c>
      <c r="D195" s="226" t="s">
        <v>154</v>
      </c>
      <c r="E195" s="227" t="s">
        <v>245</v>
      </c>
      <c r="F195" s="228" t="s">
        <v>246</v>
      </c>
      <c r="G195" s="229" t="s">
        <v>232</v>
      </c>
      <c r="H195" s="230">
        <v>16.332999999999998</v>
      </c>
      <c r="I195" s="231"/>
      <c r="J195" s="232">
        <f>ROUND(I195*H195,2)</f>
        <v>0</v>
      </c>
      <c r="K195" s="228" t="s">
        <v>158</v>
      </c>
      <c r="L195" s="44"/>
      <c r="M195" s="233" t="s">
        <v>1</v>
      </c>
      <c r="N195" s="234" t="s">
        <v>39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159</v>
      </c>
      <c r="AT195" s="237" t="s">
        <v>154</v>
      </c>
      <c r="AU195" s="237" t="s">
        <v>84</v>
      </c>
      <c r="AY195" s="17" t="s">
        <v>152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82</v>
      </c>
      <c r="BK195" s="238">
        <f>ROUND(I195*H195,2)</f>
        <v>0</v>
      </c>
      <c r="BL195" s="17" t="s">
        <v>159</v>
      </c>
      <c r="BM195" s="237" t="s">
        <v>797</v>
      </c>
    </row>
    <row r="196" s="2" customFormat="1">
      <c r="A196" s="38"/>
      <c r="B196" s="39"/>
      <c r="C196" s="40"/>
      <c r="D196" s="239" t="s">
        <v>161</v>
      </c>
      <c r="E196" s="40"/>
      <c r="F196" s="240" t="s">
        <v>248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84</v>
      </c>
    </row>
    <row r="197" s="2" customFormat="1">
      <c r="A197" s="38"/>
      <c r="B197" s="39"/>
      <c r="C197" s="40"/>
      <c r="D197" s="244" t="s">
        <v>163</v>
      </c>
      <c r="E197" s="40"/>
      <c r="F197" s="245" t="s">
        <v>249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84</v>
      </c>
    </row>
    <row r="198" s="2" customFormat="1" ht="16.5" customHeight="1">
      <c r="A198" s="38"/>
      <c r="B198" s="39"/>
      <c r="C198" s="226" t="s">
        <v>672</v>
      </c>
      <c r="D198" s="226" t="s">
        <v>154</v>
      </c>
      <c r="E198" s="227" t="s">
        <v>411</v>
      </c>
      <c r="F198" s="228" t="s">
        <v>412</v>
      </c>
      <c r="G198" s="229" t="s">
        <v>232</v>
      </c>
      <c r="H198" s="230">
        <v>16.332999999999998</v>
      </c>
      <c r="I198" s="231"/>
      <c r="J198" s="232">
        <f>ROUND(I198*H198,2)</f>
        <v>0</v>
      </c>
      <c r="K198" s="228" t="s">
        <v>158</v>
      </c>
      <c r="L198" s="44"/>
      <c r="M198" s="233" t="s">
        <v>1</v>
      </c>
      <c r="N198" s="234" t="s">
        <v>39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159</v>
      </c>
      <c r="AT198" s="237" t="s">
        <v>154</v>
      </c>
      <c r="AU198" s="237" t="s">
        <v>84</v>
      </c>
      <c r="AY198" s="17" t="s">
        <v>152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82</v>
      </c>
      <c r="BK198" s="238">
        <f>ROUND(I198*H198,2)</f>
        <v>0</v>
      </c>
      <c r="BL198" s="17" t="s">
        <v>159</v>
      </c>
      <c r="BM198" s="237" t="s">
        <v>798</v>
      </c>
    </row>
    <row r="199" s="2" customFormat="1">
      <c r="A199" s="38"/>
      <c r="B199" s="39"/>
      <c r="C199" s="40"/>
      <c r="D199" s="239" t="s">
        <v>161</v>
      </c>
      <c r="E199" s="40"/>
      <c r="F199" s="240" t="s">
        <v>414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161</v>
      </c>
      <c r="AU199" s="17" t="s">
        <v>84</v>
      </c>
    </row>
    <row r="200" s="2" customFormat="1">
      <c r="A200" s="38"/>
      <c r="B200" s="39"/>
      <c r="C200" s="40"/>
      <c r="D200" s="244" t="s">
        <v>163</v>
      </c>
      <c r="E200" s="40"/>
      <c r="F200" s="245" t="s">
        <v>415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163</v>
      </c>
      <c r="AU200" s="17" t="s">
        <v>84</v>
      </c>
    </row>
    <row r="201" s="2" customFormat="1" ht="24.15" customHeight="1">
      <c r="A201" s="38"/>
      <c r="B201" s="39"/>
      <c r="C201" s="226" t="s">
        <v>353</v>
      </c>
      <c r="D201" s="226" t="s">
        <v>154</v>
      </c>
      <c r="E201" s="227" t="s">
        <v>516</v>
      </c>
      <c r="F201" s="228" t="s">
        <v>517</v>
      </c>
      <c r="G201" s="229" t="s">
        <v>232</v>
      </c>
      <c r="H201" s="230">
        <v>16.332999999999998</v>
      </c>
      <c r="I201" s="231"/>
      <c r="J201" s="232">
        <f>ROUND(I201*H201,2)</f>
        <v>0</v>
      </c>
      <c r="K201" s="228" t="s">
        <v>158</v>
      </c>
      <c r="L201" s="44"/>
      <c r="M201" s="233" t="s">
        <v>1</v>
      </c>
      <c r="N201" s="234" t="s">
        <v>39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159</v>
      </c>
      <c r="AT201" s="237" t="s">
        <v>154</v>
      </c>
      <c r="AU201" s="237" t="s">
        <v>84</v>
      </c>
      <c r="AY201" s="17" t="s">
        <v>152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82</v>
      </c>
      <c r="BK201" s="238">
        <f>ROUND(I201*H201,2)</f>
        <v>0</v>
      </c>
      <c r="BL201" s="17" t="s">
        <v>159</v>
      </c>
      <c r="BM201" s="237" t="s">
        <v>799</v>
      </c>
    </row>
    <row r="202" s="2" customFormat="1">
      <c r="A202" s="38"/>
      <c r="B202" s="39"/>
      <c r="C202" s="40"/>
      <c r="D202" s="239" t="s">
        <v>161</v>
      </c>
      <c r="E202" s="40"/>
      <c r="F202" s="240" t="s">
        <v>519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84</v>
      </c>
    </row>
    <row r="203" s="2" customFormat="1">
      <c r="A203" s="38"/>
      <c r="B203" s="39"/>
      <c r="C203" s="40"/>
      <c r="D203" s="244" t="s">
        <v>163</v>
      </c>
      <c r="E203" s="40"/>
      <c r="F203" s="245" t="s">
        <v>520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84</v>
      </c>
    </row>
    <row r="204" s="2" customFormat="1" ht="33" customHeight="1">
      <c r="A204" s="38"/>
      <c r="B204" s="39"/>
      <c r="C204" s="226" t="s">
        <v>289</v>
      </c>
      <c r="D204" s="226" t="s">
        <v>154</v>
      </c>
      <c r="E204" s="227" t="s">
        <v>427</v>
      </c>
      <c r="F204" s="228" t="s">
        <v>428</v>
      </c>
      <c r="G204" s="229" t="s">
        <v>232</v>
      </c>
      <c r="H204" s="230">
        <v>14.676</v>
      </c>
      <c r="I204" s="231"/>
      <c r="J204" s="232">
        <f>ROUND(I204*H204,2)</f>
        <v>0</v>
      </c>
      <c r="K204" s="228" t="s">
        <v>158</v>
      </c>
      <c r="L204" s="44"/>
      <c r="M204" s="233" t="s">
        <v>1</v>
      </c>
      <c r="N204" s="234" t="s">
        <v>39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159</v>
      </c>
      <c r="AT204" s="237" t="s">
        <v>154</v>
      </c>
      <c r="AU204" s="237" t="s">
        <v>84</v>
      </c>
      <c r="AY204" s="17" t="s">
        <v>152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82</v>
      </c>
      <c r="BK204" s="238">
        <f>ROUND(I204*H204,2)</f>
        <v>0</v>
      </c>
      <c r="BL204" s="17" t="s">
        <v>159</v>
      </c>
      <c r="BM204" s="237" t="s">
        <v>800</v>
      </c>
    </row>
    <row r="205" s="2" customFormat="1">
      <c r="A205" s="38"/>
      <c r="B205" s="39"/>
      <c r="C205" s="40"/>
      <c r="D205" s="239" t="s">
        <v>161</v>
      </c>
      <c r="E205" s="40"/>
      <c r="F205" s="240" t="s">
        <v>430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161</v>
      </c>
      <c r="AU205" s="17" t="s">
        <v>84</v>
      </c>
    </row>
    <row r="206" s="2" customFormat="1">
      <c r="A206" s="38"/>
      <c r="B206" s="39"/>
      <c r="C206" s="40"/>
      <c r="D206" s="244" t="s">
        <v>163</v>
      </c>
      <c r="E206" s="40"/>
      <c r="F206" s="245" t="s">
        <v>431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84</v>
      </c>
    </row>
    <row r="207" s="13" customFormat="1">
      <c r="A207" s="13"/>
      <c r="B207" s="246"/>
      <c r="C207" s="247"/>
      <c r="D207" s="239" t="s">
        <v>241</v>
      </c>
      <c r="E207" s="248" t="s">
        <v>1</v>
      </c>
      <c r="F207" s="249" t="s">
        <v>801</v>
      </c>
      <c r="G207" s="247"/>
      <c r="H207" s="250">
        <v>14.676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241</v>
      </c>
      <c r="AU207" s="256" t="s">
        <v>84</v>
      </c>
      <c r="AV207" s="13" t="s">
        <v>84</v>
      </c>
      <c r="AW207" s="13" t="s">
        <v>31</v>
      </c>
      <c r="AX207" s="13" t="s">
        <v>82</v>
      </c>
      <c r="AY207" s="256" t="s">
        <v>152</v>
      </c>
    </row>
    <row r="208" s="2" customFormat="1" ht="33" customHeight="1">
      <c r="A208" s="38"/>
      <c r="B208" s="39"/>
      <c r="C208" s="226" t="s">
        <v>297</v>
      </c>
      <c r="D208" s="226" t="s">
        <v>154</v>
      </c>
      <c r="E208" s="227" t="s">
        <v>433</v>
      </c>
      <c r="F208" s="228" t="s">
        <v>434</v>
      </c>
      <c r="G208" s="229" t="s">
        <v>232</v>
      </c>
      <c r="H208" s="230">
        <v>0.029000000000000001</v>
      </c>
      <c r="I208" s="231"/>
      <c r="J208" s="232">
        <f>ROUND(I208*H208,2)</f>
        <v>0</v>
      </c>
      <c r="K208" s="228" t="s">
        <v>158</v>
      </c>
      <c r="L208" s="44"/>
      <c r="M208" s="233" t="s">
        <v>1</v>
      </c>
      <c r="N208" s="234" t="s">
        <v>39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159</v>
      </c>
      <c r="AT208" s="237" t="s">
        <v>154</v>
      </c>
      <c r="AU208" s="237" t="s">
        <v>84</v>
      </c>
      <c r="AY208" s="17" t="s">
        <v>152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82</v>
      </c>
      <c r="BK208" s="238">
        <f>ROUND(I208*H208,2)</f>
        <v>0</v>
      </c>
      <c r="BL208" s="17" t="s">
        <v>159</v>
      </c>
      <c r="BM208" s="237" t="s">
        <v>802</v>
      </c>
    </row>
    <row r="209" s="2" customFormat="1">
      <c r="A209" s="38"/>
      <c r="B209" s="39"/>
      <c r="C209" s="40"/>
      <c r="D209" s="239" t="s">
        <v>161</v>
      </c>
      <c r="E209" s="40"/>
      <c r="F209" s="240" t="s">
        <v>436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84</v>
      </c>
    </row>
    <row r="210" s="2" customFormat="1">
      <c r="A210" s="38"/>
      <c r="B210" s="39"/>
      <c r="C210" s="40"/>
      <c r="D210" s="244" t="s">
        <v>163</v>
      </c>
      <c r="E210" s="40"/>
      <c r="F210" s="245" t="s">
        <v>437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84</v>
      </c>
    </row>
    <row r="211" s="13" customFormat="1">
      <c r="A211" s="13"/>
      <c r="B211" s="246"/>
      <c r="C211" s="247"/>
      <c r="D211" s="239" t="s">
        <v>241</v>
      </c>
      <c r="E211" s="248" t="s">
        <v>1</v>
      </c>
      <c r="F211" s="249" t="s">
        <v>526</v>
      </c>
      <c r="G211" s="247"/>
      <c r="H211" s="250">
        <v>0.029000000000000001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241</v>
      </c>
      <c r="AU211" s="256" t="s">
        <v>84</v>
      </c>
      <c r="AV211" s="13" t="s">
        <v>84</v>
      </c>
      <c r="AW211" s="13" t="s">
        <v>31</v>
      </c>
      <c r="AX211" s="13" t="s">
        <v>82</v>
      </c>
      <c r="AY211" s="256" t="s">
        <v>152</v>
      </c>
    </row>
    <row r="212" s="2" customFormat="1" ht="33" customHeight="1">
      <c r="A212" s="38"/>
      <c r="B212" s="39"/>
      <c r="C212" s="226" t="s">
        <v>303</v>
      </c>
      <c r="D212" s="226" t="s">
        <v>154</v>
      </c>
      <c r="E212" s="227" t="s">
        <v>256</v>
      </c>
      <c r="F212" s="228" t="s">
        <v>257</v>
      </c>
      <c r="G212" s="229" t="s">
        <v>232</v>
      </c>
      <c r="H212" s="230">
        <v>1.4470000000000001</v>
      </c>
      <c r="I212" s="231"/>
      <c r="J212" s="232">
        <f>ROUND(I212*H212,2)</f>
        <v>0</v>
      </c>
      <c r="K212" s="228" t="s">
        <v>158</v>
      </c>
      <c r="L212" s="44"/>
      <c r="M212" s="233" t="s">
        <v>1</v>
      </c>
      <c r="N212" s="234" t="s">
        <v>39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159</v>
      </c>
      <c r="AT212" s="237" t="s">
        <v>154</v>
      </c>
      <c r="AU212" s="237" t="s">
        <v>84</v>
      </c>
      <c r="AY212" s="17" t="s">
        <v>152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82</v>
      </c>
      <c r="BK212" s="238">
        <f>ROUND(I212*H212,2)</f>
        <v>0</v>
      </c>
      <c r="BL212" s="17" t="s">
        <v>159</v>
      </c>
      <c r="BM212" s="237" t="s">
        <v>803</v>
      </c>
    </row>
    <row r="213" s="2" customFormat="1">
      <c r="A213" s="38"/>
      <c r="B213" s="39"/>
      <c r="C213" s="40"/>
      <c r="D213" s="239" t="s">
        <v>161</v>
      </c>
      <c r="E213" s="40"/>
      <c r="F213" s="240" t="s">
        <v>259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84</v>
      </c>
    </row>
    <row r="214" s="2" customFormat="1">
      <c r="A214" s="38"/>
      <c r="B214" s="39"/>
      <c r="C214" s="40"/>
      <c r="D214" s="244" t="s">
        <v>163</v>
      </c>
      <c r="E214" s="40"/>
      <c r="F214" s="245" t="s">
        <v>260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163</v>
      </c>
      <c r="AU214" s="17" t="s">
        <v>84</v>
      </c>
    </row>
    <row r="215" s="13" customFormat="1">
      <c r="A215" s="13"/>
      <c r="B215" s="246"/>
      <c r="C215" s="247"/>
      <c r="D215" s="239" t="s">
        <v>241</v>
      </c>
      <c r="E215" s="248" t="s">
        <v>1</v>
      </c>
      <c r="F215" s="249" t="s">
        <v>804</v>
      </c>
      <c r="G215" s="247"/>
      <c r="H215" s="250">
        <v>1.4470000000000001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241</v>
      </c>
      <c r="AU215" s="256" t="s">
        <v>84</v>
      </c>
      <c r="AV215" s="13" t="s">
        <v>84</v>
      </c>
      <c r="AW215" s="13" t="s">
        <v>31</v>
      </c>
      <c r="AX215" s="13" t="s">
        <v>82</v>
      </c>
      <c r="AY215" s="256" t="s">
        <v>152</v>
      </c>
    </row>
    <row r="216" s="2" customFormat="1" ht="33" customHeight="1">
      <c r="A216" s="38"/>
      <c r="B216" s="39"/>
      <c r="C216" s="226" t="s">
        <v>311</v>
      </c>
      <c r="D216" s="226" t="s">
        <v>154</v>
      </c>
      <c r="E216" s="227" t="s">
        <v>262</v>
      </c>
      <c r="F216" s="228" t="s">
        <v>263</v>
      </c>
      <c r="G216" s="229" t="s">
        <v>232</v>
      </c>
      <c r="H216" s="230">
        <v>0.121</v>
      </c>
      <c r="I216" s="231"/>
      <c r="J216" s="232">
        <f>ROUND(I216*H216,2)</f>
        <v>0</v>
      </c>
      <c r="K216" s="228" t="s">
        <v>158</v>
      </c>
      <c r="L216" s="44"/>
      <c r="M216" s="233" t="s">
        <v>1</v>
      </c>
      <c r="N216" s="234" t="s">
        <v>39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159</v>
      </c>
      <c r="AT216" s="237" t="s">
        <v>154</v>
      </c>
      <c r="AU216" s="237" t="s">
        <v>84</v>
      </c>
      <c r="AY216" s="17" t="s">
        <v>152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82</v>
      </c>
      <c r="BK216" s="238">
        <f>ROUND(I216*H216,2)</f>
        <v>0</v>
      </c>
      <c r="BL216" s="17" t="s">
        <v>159</v>
      </c>
      <c r="BM216" s="237" t="s">
        <v>805</v>
      </c>
    </row>
    <row r="217" s="2" customFormat="1">
      <c r="A217" s="38"/>
      <c r="B217" s="39"/>
      <c r="C217" s="40"/>
      <c r="D217" s="239" t="s">
        <v>161</v>
      </c>
      <c r="E217" s="40"/>
      <c r="F217" s="240" t="s">
        <v>265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161</v>
      </c>
      <c r="AU217" s="17" t="s">
        <v>84</v>
      </c>
    </row>
    <row r="218" s="2" customFormat="1">
      <c r="A218" s="38"/>
      <c r="B218" s="39"/>
      <c r="C218" s="40"/>
      <c r="D218" s="244" t="s">
        <v>163</v>
      </c>
      <c r="E218" s="40"/>
      <c r="F218" s="245" t="s">
        <v>266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163</v>
      </c>
      <c r="AU218" s="17" t="s">
        <v>84</v>
      </c>
    </row>
    <row r="219" s="13" customFormat="1">
      <c r="A219" s="13"/>
      <c r="B219" s="246"/>
      <c r="C219" s="247"/>
      <c r="D219" s="239" t="s">
        <v>241</v>
      </c>
      <c r="E219" s="248" t="s">
        <v>1</v>
      </c>
      <c r="F219" s="249" t="s">
        <v>806</v>
      </c>
      <c r="G219" s="247"/>
      <c r="H219" s="250">
        <v>0.121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241</v>
      </c>
      <c r="AU219" s="256" t="s">
        <v>84</v>
      </c>
      <c r="AV219" s="13" t="s">
        <v>84</v>
      </c>
      <c r="AW219" s="13" t="s">
        <v>31</v>
      </c>
      <c r="AX219" s="13" t="s">
        <v>82</v>
      </c>
      <c r="AY219" s="256" t="s">
        <v>152</v>
      </c>
    </row>
    <row r="220" s="12" customFormat="1" ht="25.92" customHeight="1">
      <c r="A220" s="12"/>
      <c r="B220" s="210"/>
      <c r="C220" s="211"/>
      <c r="D220" s="212" t="s">
        <v>73</v>
      </c>
      <c r="E220" s="213" t="s">
        <v>188</v>
      </c>
      <c r="F220" s="213" t="s">
        <v>189</v>
      </c>
      <c r="G220" s="211"/>
      <c r="H220" s="211"/>
      <c r="I220" s="214"/>
      <c r="J220" s="215">
        <f>BK220</f>
        <v>0</v>
      </c>
      <c r="K220" s="211"/>
      <c r="L220" s="216"/>
      <c r="M220" s="217"/>
      <c r="N220" s="218"/>
      <c r="O220" s="218"/>
      <c r="P220" s="219">
        <f>P221</f>
        <v>0</v>
      </c>
      <c r="Q220" s="218"/>
      <c r="R220" s="219">
        <f>R221</f>
        <v>0</v>
      </c>
      <c r="S220" s="218"/>
      <c r="T220" s="220">
        <f>T221</f>
        <v>14.155673999999999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82</v>
      </c>
      <c r="AT220" s="222" t="s">
        <v>73</v>
      </c>
      <c r="AU220" s="222" t="s">
        <v>74</v>
      </c>
      <c r="AY220" s="221" t="s">
        <v>152</v>
      </c>
      <c r="BK220" s="223">
        <f>BK221</f>
        <v>0</v>
      </c>
    </row>
    <row r="221" s="12" customFormat="1" ht="22.8" customHeight="1">
      <c r="A221" s="12"/>
      <c r="B221" s="210"/>
      <c r="C221" s="211"/>
      <c r="D221" s="212" t="s">
        <v>73</v>
      </c>
      <c r="E221" s="224" t="s">
        <v>401</v>
      </c>
      <c r="F221" s="224" t="s">
        <v>402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SUM(P222:P237)</f>
        <v>0</v>
      </c>
      <c r="Q221" s="218"/>
      <c r="R221" s="219">
        <f>SUM(R222:R237)</f>
        <v>0</v>
      </c>
      <c r="S221" s="218"/>
      <c r="T221" s="220">
        <f>SUM(T222:T237)</f>
        <v>14.155673999999999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82</v>
      </c>
      <c r="AT221" s="222" t="s">
        <v>73</v>
      </c>
      <c r="AU221" s="222" t="s">
        <v>82</v>
      </c>
      <c r="AY221" s="221" t="s">
        <v>152</v>
      </c>
      <c r="BK221" s="223">
        <f>SUM(BK222:BK237)</f>
        <v>0</v>
      </c>
    </row>
    <row r="222" s="2" customFormat="1" ht="24.15" customHeight="1">
      <c r="A222" s="38"/>
      <c r="B222" s="39"/>
      <c r="C222" s="226" t="s">
        <v>196</v>
      </c>
      <c r="D222" s="226" t="s">
        <v>154</v>
      </c>
      <c r="E222" s="227" t="s">
        <v>216</v>
      </c>
      <c r="F222" s="228" t="s">
        <v>217</v>
      </c>
      <c r="G222" s="229" t="s">
        <v>173</v>
      </c>
      <c r="H222" s="230">
        <v>16.106000000000002</v>
      </c>
      <c r="I222" s="231"/>
      <c r="J222" s="232">
        <f>ROUND(I222*H222,2)</f>
        <v>0</v>
      </c>
      <c r="K222" s="228" t="s">
        <v>158</v>
      </c>
      <c r="L222" s="44"/>
      <c r="M222" s="233" t="s">
        <v>1</v>
      </c>
      <c r="N222" s="234" t="s">
        <v>39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0.039</v>
      </c>
      <c r="T222" s="236">
        <f>S222*H222</f>
        <v>0.62813400000000008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159</v>
      </c>
      <c r="AT222" s="237" t="s">
        <v>154</v>
      </c>
      <c r="AU222" s="237" t="s">
        <v>84</v>
      </c>
      <c r="AY222" s="17" t="s">
        <v>152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82</v>
      </c>
      <c r="BK222" s="238">
        <f>ROUND(I222*H222,2)</f>
        <v>0</v>
      </c>
      <c r="BL222" s="17" t="s">
        <v>159</v>
      </c>
      <c r="BM222" s="237" t="s">
        <v>807</v>
      </c>
    </row>
    <row r="223" s="2" customFormat="1">
      <c r="A223" s="38"/>
      <c r="B223" s="39"/>
      <c r="C223" s="40"/>
      <c r="D223" s="239" t="s">
        <v>161</v>
      </c>
      <c r="E223" s="40"/>
      <c r="F223" s="240" t="s">
        <v>219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161</v>
      </c>
      <c r="AU223" s="17" t="s">
        <v>84</v>
      </c>
    </row>
    <row r="224" s="2" customFormat="1">
      <c r="A224" s="38"/>
      <c r="B224" s="39"/>
      <c r="C224" s="40"/>
      <c r="D224" s="244" t="s">
        <v>163</v>
      </c>
      <c r="E224" s="40"/>
      <c r="F224" s="245" t="s">
        <v>220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163</v>
      </c>
      <c r="AU224" s="17" t="s">
        <v>84</v>
      </c>
    </row>
    <row r="225" s="15" customFormat="1">
      <c r="A225" s="15"/>
      <c r="B225" s="273"/>
      <c r="C225" s="274"/>
      <c r="D225" s="239" t="s">
        <v>241</v>
      </c>
      <c r="E225" s="275" t="s">
        <v>1</v>
      </c>
      <c r="F225" s="276" t="s">
        <v>808</v>
      </c>
      <c r="G225" s="274"/>
      <c r="H225" s="275" t="s">
        <v>1</v>
      </c>
      <c r="I225" s="277"/>
      <c r="J225" s="274"/>
      <c r="K225" s="274"/>
      <c r="L225" s="278"/>
      <c r="M225" s="279"/>
      <c r="N225" s="280"/>
      <c r="O225" s="280"/>
      <c r="P225" s="280"/>
      <c r="Q225" s="280"/>
      <c r="R225" s="280"/>
      <c r="S225" s="280"/>
      <c r="T225" s="28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2" t="s">
        <v>241</v>
      </c>
      <c r="AU225" s="282" t="s">
        <v>84</v>
      </c>
      <c r="AV225" s="15" t="s">
        <v>82</v>
      </c>
      <c r="AW225" s="15" t="s">
        <v>31</v>
      </c>
      <c r="AX225" s="15" t="s">
        <v>74</v>
      </c>
      <c r="AY225" s="282" t="s">
        <v>152</v>
      </c>
    </row>
    <row r="226" s="13" customFormat="1">
      <c r="A226" s="13"/>
      <c r="B226" s="246"/>
      <c r="C226" s="247"/>
      <c r="D226" s="239" t="s">
        <v>241</v>
      </c>
      <c r="E226" s="248" t="s">
        <v>1</v>
      </c>
      <c r="F226" s="249" t="s">
        <v>809</v>
      </c>
      <c r="G226" s="247"/>
      <c r="H226" s="250">
        <v>5.6559999999999997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241</v>
      </c>
      <c r="AU226" s="256" t="s">
        <v>84</v>
      </c>
      <c r="AV226" s="13" t="s">
        <v>84</v>
      </c>
      <c r="AW226" s="13" t="s">
        <v>31</v>
      </c>
      <c r="AX226" s="13" t="s">
        <v>74</v>
      </c>
      <c r="AY226" s="256" t="s">
        <v>152</v>
      </c>
    </row>
    <row r="227" s="15" customFormat="1">
      <c r="A227" s="15"/>
      <c r="B227" s="273"/>
      <c r="C227" s="274"/>
      <c r="D227" s="239" t="s">
        <v>241</v>
      </c>
      <c r="E227" s="275" t="s">
        <v>1</v>
      </c>
      <c r="F227" s="276" t="s">
        <v>810</v>
      </c>
      <c r="G227" s="274"/>
      <c r="H227" s="275" t="s">
        <v>1</v>
      </c>
      <c r="I227" s="277"/>
      <c r="J227" s="274"/>
      <c r="K227" s="274"/>
      <c r="L227" s="278"/>
      <c r="M227" s="279"/>
      <c r="N227" s="280"/>
      <c r="O227" s="280"/>
      <c r="P227" s="280"/>
      <c r="Q227" s="280"/>
      <c r="R227" s="280"/>
      <c r="S227" s="280"/>
      <c r="T227" s="28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2" t="s">
        <v>241</v>
      </c>
      <c r="AU227" s="282" t="s">
        <v>84</v>
      </c>
      <c r="AV227" s="15" t="s">
        <v>82</v>
      </c>
      <c r="AW227" s="15" t="s">
        <v>31</v>
      </c>
      <c r="AX227" s="15" t="s">
        <v>74</v>
      </c>
      <c r="AY227" s="282" t="s">
        <v>152</v>
      </c>
    </row>
    <row r="228" s="13" customFormat="1">
      <c r="A228" s="13"/>
      <c r="B228" s="246"/>
      <c r="C228" s="247"/>
      <c r="D228" s="239" t="s">
        <v>241</v>
      </c>
      <c r="E228" s="248" t="s">
        <v>1</v>
      </c>
      <c r="F228" s="249" t="s">
        <v>811</v>
      </c>
      <c r="G228" s="247"/>
      <c r="H228" s="250">
        <v>10.449999999999999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241</v>
      </c>
      <c r="AU228" s="256" t="s">
        <v>84</v>
      </c>
      <c r="AV228" s="13" t="s">
        <v>84</v>
      </c>
      <c r="AW228" s="13" t="s">
        <v>31</v>
      </c>
      <c r="AX228" s="13" t="s">
        <v>74</v>
      </c>
      <c r="AY228" s="256" t="s">
        <v>152</v>
      </c>
    </row>
    <row r="229" s="14" customFormat="1">
      <c r="A229" s="14"/>
      <c r="B229" s="257"/>
      <c r="C229" s="258"/>
      <c r="D229" s="239" t="s">
        <v>241</v>
      </c>
      <c r="E229" s="259" t="s">
        <v>1</v>
      </c>
      <c r="F229" s="260" t="s">
        <v>243</v>
      </c>
      <c r="G229" s="258"/>
      <c r="H229" s="261">
        <v>16.106000000000002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241</v>
      </c>
      <c r="AU229" s="267" t="s">
        <v>84</v>
      </c>
      <c r="AV229" s="14" t="s">
        <v>159</v>
      </c>
      <c r="AW229" s="14" t="s">
        <v>31</v>
      </c>
      <c r="AX229" s="14" t="s">
        <v>82</v>
      </c>
      <c r="AY229" s="267" t="s">
        <v>152</v>
      </c>
    </row>
    <row r="230" s="2" customFormat="1" ht="33" customHeight="1">
      <c r="A230" s="38"/>
      <c r="B230" s="39"/>
      <c r="C230" s="226" t="s">
        <v>244</v>
      </c>
      <c r="D230" s="226" t="s">
        <v>154</v>
      </c>
      <c r="E230" s="227" t="s">
        <v>403</v>
      </c>
      <c r="F230" s="228" t="s">
        <v>404</v>
      </c>
      <c r="G230" s="229" t="s">
        <v>173</v>
      </c>
      <c r="H230" s="230">
        <v>28.782</v>
      </c>
      <c r="I230" s="231"/>
      <c r="J230" s="232">
        <f>ROUND(I230*H230,2)</f>
        <v>0</v>
      </c>
      <c r="K230" s="228" t="s">
        <v>158</v>
      </c>
      <c r="L230" s="44"/>
      <c r="M230" s="233" t="s">
        <v>1</v>
      </c>
      <c r="N230" s="234" t="s">
        <v>39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0.46999999999999997</v>
      </c>
      <c r="T230" s="236">
        <f>S230*H230</f>
        <v>13.52754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159</v>
      </c>
      <c r="AT230" s="237" t="s">
        <v>154</v>
      </c>
      <c r="AU230" s="237" t="s">
        <v>84</v>
      </c>
      <c r="AY230" s="17" t="s">
        <v>152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82</v>
      </c>
      <c r="BK230" s="238">
        <f>ROUND(I230*H230,2)</f>
        <v>0</v>
      </c>
      <c r="BL230" s="17" t="s">
        <v>159</v>
      </c>
      <c r="BM230" s="237" t="s">
        <v>812</v>
      </c>
    </row>
    <row r="231" s="2" customFormat="1">
      <c r="A231" s="38"/>
      <c r="B231" s="39"/>
      <c r="C231" s="40"/>
      <c r="D231" s="239" t="s">
        <v>161</v>
      </c>
      <c r="E231" s="40"/>
      <c r="F231" s="240" t="s">
        <v>406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161</v>
      </c>
      <c r="AU231" s="17" t="s">
        <v>84</v>
      </c>
    </row>
    <row r="232" s="2" customFormat="1">
      <c r="A232" s="38"/>
      <c r="B232" s="39"/>
      <c r="C232" s="40"/>
      <c r="D232" s="244" t="s">
        <v>163</v>
      </c>
      <c r="E232" s="40"/>
      <c r="F232" s="245" t="s">
        <v>407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163</v>
      </c>
      <c r="AU232" s="17" t="s">
        <v>84</v>
      </c>
    </row>
    <row r="233" s="15" customFormat="1">
      <c r="A233" s="15"/>
      <c r="B233" s="273"/>
      <c r="C233" s="274"/>
      <c r="D233" s="239" t="s">
        <v>241</v>
      </c>
      <c r="E233" s="275" t="s">
        <v>1</v>
      </c>
      <c r="F233" s="276" t="s">
        <v>813</v>
      </c>
      <c r="G233" s="274"/>
      <c r="H233" s="275" t="s">
        <v>1</v>
      </c>
      <c r="I233" s="277"/>
      <c r="J233" s="274"/>
      <c r="K233" s="274"/>
      <c r="L233" s="278"/>
      <c r="M233" s="279"/>
      <c r="N233" s="280"/>
      <c r="O233" s="280"/>
      <c r="P233" s="280"/>
      <c r="Q233" s="280"/>
      <c r="R233" s="280"/>
      <c r="S233" s="280"/>
      <c r="T233" s="28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2" t="s">
        <v>241</v>
      </c>
      <c r="AU233" s="282" t="s">
        <v>84</v>
      </c>
      <c r="AV233" s="15" t="s">
        <v>82</v>
      </c>
      <c r="AW233" s="15" t="s">
        <v>31</v>
      </c>
      <c r="AX233" s="15" t="s">
        <v>74</v>
      </c>
      <c r="AY233" s="282" t="s">
        <v>152</v>
      </c>
    </row>
    <row r="234" s="13" customFormat="1">
      <c r="A234" s="13"/>
      <c r="B234" s="246"/>
      <c r="C234" s="247"/>
      <c r="D234" s="239" t="s">
        <v>241</v>
      </c>
      <c r="E234" s="248" t="s">
        <v>1</v>
      </c>
      <c r="F234" s="249" t="s">
        <v>814</v>
      </c>
      <c r="G234" s="247"/>
      <c r="H234" s="250">
        <v>20.462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241</v>
      </c>
      <c r="AU234" s="256" t="s">
        <v>84</v>
      </c>
      <c r="AV234" s="13" t="s">
        <v>84</v>
      </c>
      <c r="AW234" s="13" t="s">
        <v>31</v>
      </c>
      <c r="AX234" s="13" t="s">
        <v>74</v>
      </c>
      <c r="AY234" s="256" t="s">
        <v>152</v>
      </c>
    </row>
    <row r="235" s="15" customFormat="1">
      <c r="A235" s="15"/>
      <c r="B235" s="273"/>
      <c r="C235" s="274"/>
      <c r="D235" s="239" t="s">
        <v>241</v>
      </c>
      <c r="E235" s="275" t="s">
        <v>1</v>
      </c>
      <c r="F235" s="276" t="s">
        <v>815</v>
      </c>
      <c r="G235" s="274"/>
      <c r="H235" s="275" t="s">
        <v>1</v>
      </c>
      <c r="I235" s="277"/>
      <c r="J235" s="274"/>
      <c r="K235" s="274"/>
      <c r="L235" s="278"/>
      <c r="M235" s="279"/>
      <c r="N235" s="280"/>
      <c r="O235" s="280"/>
      <c r="P235" s="280"/>
      <c r="Q235" s="280"/>
      <c r="R235" s="280"/>
      <c r="S235" s="280"/>
      <c r="T235" s="28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2" t="s">
        <v>241</v>
      </c>
      <c r="AU235" s="282" t="s">
        <v>84</v>
      </c>
      <c r="AV235" s="15" t="s">
        <v>82</v>
      </c>
      <c r="AW235" s="15" t="s">
        <v>31</v>
      </c>
      <c r="AX235" s="15" t="s">
        <v>74</v>
      </c>
      <c r="AY235" s="282" t="s">
        <v>152</v>
      </c>
    </row>
    <row r="236" s="13" customFormat="1">
      <c r="A236" s="13"/>
      <c r="B236" s="246"/>
      <c r="C236" s="247"/>
      <c r="D236" s="239" t="s">
        <v>241</v>
      </c>
      <c r="E236" s="248" t="s">
        <v>1</v>
      </c>
      <c r="F236" s="249" t="s">
        <v>816</v>
      </c>
      <c r="G236" s="247"/>
      <c r="H236" s="250">
        <v>8.3200000000000003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241</v>
      </c>
      <c r="AU236" s="256" t="s">
        <v>84</v>
      </c>
      <c r="AV236" s="13" t="s">
        <v>84</v>
      </c>
      <c r="AW236" s="13" t="s">
        <v>31</v>
      </c>
      <c r="AX236" s="13" t="s">
        <v>74</v>
      </c>
      <c r="AY236" s="256" t="s">
        <v>152</v>
      </c>
    </row>
    <row r="237" s="14" customFormat="1">
      <c r="A237" s="14"/>
      <c r="B237" s="257"/>
      <c r="C237" s="258"/>
      <c r="D237" s="239" t="s">
        <v>241</v>
      </c>
      <c r="E237" s="259" t="s">
        <v>1</v>
      </c>
      <c r="F237" s="260" t="s">
        <v>243</v>
      </c>
      <c r="G237" s="258"/>
      <c r="H237" s="261">
        <v>28.782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241</v>
      </c>
      <c r="AU237" s="267" t="s">
        <v>84</v>
      </c>
      <c r="AV237" s="14" t="s">
        <v>159</v>
      </c>
      <c r="AW237" s="14" t="s">
        <v>31</v>
      </c>
      <c r="AX237" s="14" t="s">
        <v>82</v>
      </c>
      <c r="AY237" s="267" t="s">
        <v>152</v>
      </c>
    </row>
    <row r="238" s="12" customFormat="1" ht="25.92" customHeight="1">
      <c r="A238" s="12"/>
      <c r="B238" s="210"/>
      <c r="C238" s="211"/>
      <c r="D238" s="212" t="s">
        <v>73</v>
      </c>
      <c r="E238" s="213" t="s">
        <v>285</v>
      </c>
      <c r="F238" s="213" t="s">
        <v>286</v>
      </c>
      <c r="G238" s="211"/>
      <c r="H238" s="211"/>
      <c r="I238" s="214"/>
      <c r="J238" s="215">
        <f>BK238</f>
        <v>0</v>
      </c>
      <c r="K238" s="211"/>
      <c r="L238" s="216"/>
      <c r="M238" s="217"/>
      <c r="N238" s="218"/>
      <c r="O238" s="218"/>
      <c r="P238" s="219">
        <f>P239+P252+P274+P297+P308+P315</f>
        <v>0</v>
      </c>
      <c r="Q238" s="218"/>
      <c r="R238" s="219">
        <f>R239+R252+R274+R297+R308+R315</f>
        <v>0</v>
      </c>
      <c r="S238" s="218"/>
      <c r="T238" s="220">
        <f>T239+T252+T274+T297+T308+T315</f>
        <v>0.76105900000000004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84</v>
      </c>
      <c r="AT238" s="222" t="s">
        <v>73</v>
      </c>
      <c r="AU238" s="222" t="s">
        <v>74</v>
      </c>
      <c r="AY238" s="221" t="s">
        <v>152</v>
      </c>
      <c r="BK238" s="223">
        <f>BK239+BK252+BK274+BK297+BK308+BK315</f>
        <v>0</v>
      </c>
    </row>
    <row r="239" s="12" customFormat="1" ht="22.8" customHeight="1">
      <c r="A239" s="12"/>
      <c r="B239" s="210"/>
      <c r="C239" s="211"/>
      <c r="D239" s="212" t="s">
        <v>73</v>
      </c>
      <c r="E239" s="224" t="s">
        <v>287</v>
      </c>
      <c r="F239" s="224" t="s">
        <v>288</v>
      </c>
      <c r="G239" s="211"/>
      <c r="H239" s="211"/>
      <c r="I239" s="214"/>
      <c r="J239" s="225">
        <f>BK239</f>
        <v>0</v>
      </c>
      <c r="K239" s="211"/>
      <c r="L239" s="216"/>
      <c r="M239" s="217"/>
      <c r="N239" s="218"/>
      <c r="O239" s="218"/>
      <c r="P239" s="219">
        <f>SUM(P240:P251)</f>
        <v>0</v>
      </c>
      <c r="Q239" s="218"/>
      <c r="R239" s="219">
        <f>SUM(R240:R251)</f>
        <v>0</v>
      </c>
      <c r="S239" s="218"/>
      <c r="T239" s="220">
        <f>SUM(T240:T251)</f>
        <v>0.096740000000000007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84</v>
      </c>
      <c r="AT239" s="222" t="s">
        <v>73</v>
      </c>
      <c r="AU239" s="222" t="s">
        <v>82</v>
      </c>
      <c r="AY239" s="221" t="s">
        <v>152</v>
      </c>
      <c r="BK239" s="223">
        <f>SUM(BK240:BK251)</f>
        <v>0</v>
      </c>
    </row>
    <row r="240" s="2" customFormat="1" ht="24.15" customHeight="1">
      <c r="A240" s="38"/>
      <c r="B240" s="39"/>
      <c r="C240" s="226" t="s">
        <v>182</v>
      </c>
      <c r="D240" s="226" t="s">
        <v>154</v>
      </c>
      <c r="E240" s="227" t="s">
        <v>527</v>
      </c>
      <c r="F240" s="228" t="s">
        <v>528</v>
      </c>
      <c r="G240" s="229" t="s">
        <v>157</v>
      </c>
      <c r="H240" s="230">
        <v>2.4700000000000002</v>
      </c>
      <c r="I240" s="231"/>
      <c r="J240" s="232">
        <f>ROUND(I240*H240,2)</f>
        <v>0</v>
      </c>
      <c r="K240" s="228" t="s">
        <v>529</v>
      </c>
      <c r="L240" s="44"/>
      <c r="M240" s="233" t="s">
        <v>1</v>
      </c>
      <c r="N240" s="234" t="s">
        <v>39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0.014</v>
      </c>
      <c r="T240" s="236">
        <f>S240*H240</f>
        <v>0.034580000000000007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261</v>
      </c>
      <c r="AT240" s="237" t="s">
        <v>154</v>
      </c>
      <c r="AU240" s="237" t="s">
        <v>84</v>
      </c>
      <c r="AY240" s="17" t="s">
        <v>152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82</v>
      </c>
      <c r="BK240" s="238">
        <f>ROUND(I240*H240,2)</f>
        <v>0</v>
      </c>
      <c r="BL240" s="17" t="s">
        <v>261</v>
      </c>
      <c r="BM240" s="237" t="s">
        <v>817</v>
      </c>
    </row>
    <row r="241" s="2" customFormat="1">
      <c r="A241" s="38"/>
      <c r="B241" s="39"/>
      <c r="C241" s="40"/>
      <c r="D241" s="239" t="s">
        <v>161</v>
      </c>
      <c r="E241" s="40"/>
      <c r="F241" s="240" t="s">
        <v>528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161</v>
      </c>
      <c r="AU241" s="17" t="s">
        <v>84</v>
      </c>
    </row>
    <row r="242" s="2" customFormat="1">
      <c r="A242" s="38"/>
      <c r="B242" s="39"/>
      <c r="C242" s="40"/>
      <c r="D242" s="244" t="s">
        <v>163</v>
      </c>
      <c r="E242" s="40"/>
      <c r="F242" s="245" t="s">
        <v>531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163</v>
      </c>
      <c r="AU242" s="17" t="s">
        <v>84</v>
      </c>
    </row>
    <row r="243" s="15" customFormat="1">
      <c r="A243" s="15"/>
      <c r="B243" s="273"/>
      <c r="C243" s="274"/>
      <c r="D243" s="239" t="s">
        <v>241</v>
      </c>
      <c r="E243" s="275" t="s">
        <v>1</v>
      </c>
      <c r="F243" s="276" t="s">
        <v>808</v>
      </c>
      <c r="G243" s="274"/>
      <c r="H243" s="275" t="s">
        <v>1</v>
      </c>
      <c r="I243" s="277"/>
      <c r="J243" s="274"/>
      <c r="K243" s="274"/>
      <c r="L243" s="278"/>
      <c r="M243" s="279"/>
      <c r="N243" s="280"/>
      <c r="O243" s="280"/>
      <c r="P243" s="280"/>
      <c r="Q243" s="280"/>
      <c r="R243" s="280"/>
      <c r="S243" s="280"/>
      <c r="T243" s="28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2" t="s">
        <v>241</v>
      </c>
      <c r="AU243" s="282" t="s">
        <v>84</v>
      </c>
      <c r="AV243" s="15" t="s">
        <v>82</v>
      </c>
      <c r="AW243" s="15" t="s">
        <v>31</v>
      </c>
      <c r="AX243" s="15" t="s">
        <v>74</v>
      </c>
      <c r="AY243" s="282" t="s">
        <v>152</v>
      </c>
    </row>
    <row r="244" s="13" customFormat="1">
      <c r="A244" s="13"/>
      <c r="B244" s="246"/>
      <c r="C244" s="247"/>
      <c r="D244" s="239" t="s">
        <v>241</v>
      </c>
      <c r="E244" s="248" t="s">
        <v>1</v>
      </c>
      <c r="F244" s="249" t="s">
        <v>818</v>
      </c>
      <c r="G244" s="247"/>
      <c r="H244" s="250">
        <v>2.4700000000000002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241</v>
      </c>
      <c r="AU244" s="256" t="s">
        <v>84</v>
      </c>
      <c r="AV244" s="13" t="s">
        <v>84</v>
      </c>
      <c r="AW244" s="13" t="s">
        <v>31</v>
      </c>
      <c r="AX244" s="13" t="s">
        <v>74</v>
      </c>
      <c r="AY244" s="256" t="s">
        <v>152</v>
      </c>
    </row>
    <row r="245" s="14" customFormat="1">
      <c r="A245" s="14"/>
      <c r="B245" s="257"/>
      <c r="C245" s="258"/>
      <c r="D245" s="239" t="s">
        <v>241</v>
      </c>
      <c r="E245" s="259" t="s">
        <v>1</v>
      </c>
      <c r="F245" s="260" t="s">
        <v>243</v>
      </c>
      <c r="G245" s="258"/>
      <c r="H245" s="261">
        <v>2.4700000000000002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241</v>
      </c>
      <c r="AU245" s="267" t="s">
        <v>84</v>
      </c>
      <c r="AV245" s="14" t="s">
        <v>159</v>
      </c>
      <c r="AW245" s="14" t="s">
        <v>31</v>
      </c>
      <c r="AX245" s="14" t="s">
        <v>82</v>
      </c>
      <c r="AY245" s="267" t="s">
        <v>152</v>
      </c>
    </row>
    <row r="246" s="2" customFormat="1" ht="24.15" customHeight="1">
      <c r="A246" s="38"/>
      <c r="B246" s="39"/>
      <c r="C246" s="226" t="s">
        <v>82</v>
      </c>
      <c r="D246" s="226" t="s">
        <v>154</v>
      </c>
      <c r="E246" s="227" t="s">
        <v>819</v>
      </c>
      <c r="F246" s="228" t="s">
        <v>820</v>
      </c>
      <c r="G246" s="229" t="s">
        <v>157</v>
      </c>
      <c r="H246" s="230">
        <v>10.359999999999999</v>
      </c>
      <c r="I246" s="231"/>
      <c r="J246" s="232">
        <f>ROUND(I246*H246,2)</f>
        <v>0</v>
      </c>
      <c r="K246" s="228" t="s">
        <v>529</v>
      </c>
      <c r="L246" s="44"/>
      <c r="M246" s="233" t="s">
        <v>1</v>
      </c>
      <c r="N246" s="234" t="s">
        <v>39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0.0060000000000000001</v>
      </c>
      <c r="T246" s="236">
        <f>S246*H246</f>
        <v>0.06216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261</v>
      </c>
      <c r="AT246" s="237" t="s">
        <v>154</v>
      </c>
      <c r="AU246" s="237" t="s">
        <v>84</v>
      </c>
      <c r="AY246" s="17" t="s">
        <v>152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82</v>
      </c>
      <c r="BK246" s="238">
        <f>ROUND(I246*H246,2)</f>
        <v>0</v>
      </c>
      <c r="BL246" s="17" t="s">
        <v>261</v>
      </c>
      <c r="BM246" s="237" t="s">
        <v>821</v>
      </c>
    </row>
    <row r="247" s="2" customFormat="1">
      <c r="A247" s="38"/>
      <c r="B247" s="39"/>
      <c r="C247" s="40"/>
      <c r="D247" s="239" t="s">
        <v>161</v>
      </c>
      <c r="E247" s="40"/>
      <c r="F247" s="240" t="s">
        <v>820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161</v>
      </c>
      <c r="AU247" s="17" t="s">
        <v>84</v>
      </c>
    </row>
    <row r="248" s="2" customFormat="1">
      <c r="A248" s="38"/>
      <c r="B248" s="39"/>
      <c r="C248" s="40"/>
      <c r="D248" s="244" t="s">
        <v>163</v>
      </c>
      <c r="E248" s="40"/>
      <c r="F248" s="245" t="s">
        <v>822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84</v>
      </c>
    </row>
    <row r="249" s="15" customFormat="1">
      <c r="A249" s="15"/>
      <c r="B249" s="273"/>
      <c r="C249" s="274"/>
      <c r="D249" s="239" t="s">
        <v>241</v>
      </c>
      <c r="E249" s="275" t="s">
        <v>1</v>
      </c>
      <c r="F249" s="276" t="s">
        <v>813</v>
      </c>
      <c r="G249" s="274"/>
      <c r="H249" s="275" t="s">
        <v>1</v>
      </c>
      <c r="I249" s="277"/>
      <c r="J249" s="274"/>
      <c r="K249" s="274"/>
      <c r="L249" s="278"/>
      <c r="M249" s="279"/>
      <c r="N249" s="280"/>
      <c r="O249" s="280"/>
      <c r="P249" s="280"/>
      <c r="Q249" s="280"/>
      <c r="R249" s="280"/>
      <c r="S249" s="280"/>
      <c r="T249" s="28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2" t="s">
        <v>241</v>
      </c>
      <c r="AU249" s="282" t="s">
        <v>84</v>
      </c>
      <c r="AV249" s="15" t="s">
        <v>82</v>
      </c>
      <c r="AW249" s="15" t="s">
        <v>31</v>
      </c>
      <c r="AX249" s="15" t="s">
        <v>74</v>
      </c>
      <c r="AY249" s="282" t="s">
        <v>152</v>
      </c>
    </row>
    <row r="250" s="13" customFormat="1">
      <c r="A250" s="13"/>
      <c r="B250" s="246"/>
      <c r="C250" s="247"/>
      <c r="D250" s="239" t="s">
        <v>241</v>
      </c>
      <c r="E250" s="248" t="s">
        <v>1</v>
      </c>
      <c r="F250" s="249" t="s">
        <v>823</v>
      </c>
      <c r="G250" s="247"/>
      <c r="H250" s="250">
        <v>10.359999999999999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241</v>
      </c>
      <c r="AU250" s="256" t="s">
        <v>84</v>
      </c>
      <c r="AV250" s="13" t="s">
        <v>84</v>
      </c>
      <c r="AW250" s="13" t="s">
        <v>31</v>
      </c>
      <c r="AX250" s="13" t="s">
        <v>74</v>
      </c>
      <c r="AY250" s="256" t="s">
        <v>152</v>
      </c>
    </row>
    <row r="251" s="14" customFormat="1">
      <c r="A251" s="14"/>
      <c r="B251" s="257"/>
      <c r="C251" s="258"/>
      <c r="D251" s="239" t="s">
        <v>241</v>
      </c>
      <c r="E251" s="259" t="s">
        <v>1</v>
      </c>
      <c r="F251" s="260" t="s">
        <v>243</v>
      </c>
      <c r="G251" s="258"/>
      <c r="H251" s="261">
        <v>10.359999999999999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7" t="s">
        <v>241</v>
      </c>
      <c r="AU251" s="267" t="s">
        <v>84</v>
      </c>
      <c r="AV251" s="14" t="s">
        <v>159</v>
      </c>
      <c r="AW251" s="14" t="s">
        <v>31</v>
      </c>
      <c r="AX251" s="14" t="s">
        <v>82</v>
      </c>
      <c r="AY251" s="267" t="s">
        <v>152</v>
      </c>
    </row>
    <row r="252" s="12" customFormat="1" ht="22.8" customHeight="1">
      <c r="A252" s="12"/>
      <c r="B252" s="210"/>
      <c r="C252" s="211"/>
      <c r="D252" s="212" t="s">
        <v>73</v>
      </c>
      <c r="E252" s="224" t="s">
        <v>295</v>
      </c>
      <c r="F252" s="224" t="s">
        <v>296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SUM(P253:P273)</f>
        <v>0</v>
      </c>
      <c r="Q252" s="218"/>
      <c r="R252" s="219">
        <f>SUM(R253:R273)</f>
        <v>0</v>
      </c>
      <c r="S252" s="218"/>
      <c r="T252" s="220">
        <f>SUM(T253:T273)</f>
        <v>0.49375999999999998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84</v>
      </c>
      <c r="AT252" s="222" t="s">
        <v>73</v>
      </c>
      <c r="AU252" s="222" t="s">
        <v>82</v>
      </c>
      <c r="AY252" s="221" t="s">
        <v>152</v>
      </c>
      <c r="BK252" s="223">
        <f>SUM(BK253:BK273)</f>
        <v>0</v>
      </c>
    </row>
    <row r="253" s="2" customFormat="1" ht="24.15" customHeight="1">
      <c r="A253" s="38"/>
      <c r="B253" s="39"/>
      <c r="C253" s="226" t="s">
        <v>500</v>
      </c>
      <c r="D253" s="226" t="s">
        <v>154</v>
      </c>
      <c r="E253" s="227" t="s">
        <v>454</v>
      </c>
      <c r="F253" s="228" t="s">
        <v>455</v>
      </c>
      <c r="G253" s="229" t="s">
        <v>206</v>
      </c>
      <c r="H253" s="230">
        <v>29</v>
      </c>
      <c r="I253" s="231"/>
      <c r="J253" s="232">
        <f>ROUND(I253*H253,2)</f>
        <v>0</v>
      </c>
      <c r="K253" s="228" t="s">
        <v>158</v>
      </c>
      <c r="L253" s="44"/>
      <c r="M253" s="233" t="s">
        <v>1</v>
      </c>
      <c r="N253" s="234" t="s">
        <v>39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0.0080000000000000002</v>
      </c>
      <c r="T253" s="236">
        <f>S253*H253</f>
        <v>0.23200000000000001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261</v>
      </c>
      <c r="AT253" s="237" t="s">
        <v>154</v>
      </c>
      <c r="AU253" s="237" t="s">
        <v>84</v>
      </c>
      <c r="AY253" s="17" t="s">
        <v>152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82</v>
      </c>
      <c r="BK253" s="238">
        <f>ROUND(I253*H253,2)</f>
        <v>0</v>
      </c>
      <c r="BL253" s="17" t="s">
        <v>261</v>
      </c>
      <c r="BM253" s="237" t="s">
        <v>824</v>
      </c>
    </row>
    <row r="254" s="2" customFormat="1">
      <c r="A254" s="38"/>
      <c r="B254" s="39"/>
      <c r="C254" s="40"/>
      <c r="D254" s="239" t="s">
        <v>161</v>
      </c>
      <c r="E254" s="40"/>
      <c r="F254" s="240" t="s">
        <v>457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161</v>
      </c>
      <c r="AU254" s="17" t="s">
        <v>84</v>
      </c>
    </row>
    <row r="255" s="2" customFormat="1">
      <c r="A255" s="38"/>
      <c r="B255" s="39"/>
      <c r="C255" s="40"/>
      <c r="D255" s="244" t="s">
        <v>163</v>
      </c>
      <c r="E255" s="40"/>
      <c r="F255" s="245" t="s">
        <v>458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163</v>
      </c>
      <c r="AU255" s="17" t="s">
        <v>84</v>
      </c>
    </row>
    <row r="256" s="15" customFormat="1">
      <c r="A256" s="15"/>
      <c r="B256" s="273"/>
      <c r="C256" s="274"/>
      <c r="D256" s="239" t="s">
        <v>241</v>
      </c>
      <c r="E256" s="275" t="s">
        <v>1</v>
      </c>
      <c r="F256" s="276" t="s">
        <v>825</v>
      </c>
      <c r="G256" s="274"/>
      <c r="H256" s="275" t="s">
        <v>1</v>
      </c>
      <c r="I256" s="277"/>
      <c r="J256" s="274"/>
      <c r="K256" s="274"/>
      <c r="L256" s="278"/>
      <c r="M256" s="279"/>
      <c r="N256" s="280"/>
      <c r="O256" s="280"/>
      <c r="P256" s="280"/>
      <c r="Q256" s="280"/>
      <c r="R256" s="280"/>
      <c r="S256" s="280"/>
      <c r="T256" s="28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2" t="s">
        <v>241</v>
      </c>
      <c r="AU256" s="282" t="s">
        <v>84</v>
      </c>
      <c r="AV256" s="15" t="s">
        <v>82</v>
      </c>
      <c r="AW256" s="15" t="s">
        <v>31</v>
      </c>
      <c r="AX256" s="15" t="s">
        <v>74</v>
      </c>
      <c r="AY256" s="282" t="s">
        <v>152</v>
      </c>
    </row>
    <row r="257" s="15" customFormat="1">
      <c r="A257" s="15"/>
      <c r="B257" s="273"/>
      <c r="C257" s="274"/>
      <c r="D257" s="239" t="s">
        <v>241</v>
      </c>
      <c r="E257" s="275" t="s">
        <v>1</v>
      </c>
      <c r="F257" s="276" t="s">
        <v>826</v>
      </c>
      <c r="G257" s="274"/>
      <c r="H257" s="275" t="s">
        <v>1</v>
      </c>
      <c r="I257" s="277"/>
      <c r="J257" s="274"/>
      <c r="K257" s="274"/>
      <c r="L257" s="278"/>
      <c r="M257" s="279"/>
      <c r="N257" s="280"/>
      <c r="O257" s="280"/>
      <c r="P257" s="280"/>
      <c r="Q257" s="280"/>
      <c r="R257" s="280"/>
      <c r="S257" s="280"/>
      <c r="T257" s="28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2" t="s">
        <v>241</v>
      </c>
      <c r="AU257" s="282" t="s">
        <v>84</v>
      </c>
      <c r="AV257" s="15" t="s">
        <v>82</v>
      </c>
      <c r="AW257" s="15" t="s">
        <v>31</v>
      </c>
      <c r="AX257" s="15" t="s">
        <v>74</v>
      </c>
      <c r="AY257" s="282" t="s">
        <v>152</v>
      </c>
    </row>
    <row r="258" s="13" customFormat="1">
      <c r="A258" s="13"/>
      <c r="B258" s="246"/>
      <c r="C258" s="247"/>
      <c r="D258" s="239" t="s">
        <v>241</v>
      </c>
      <c r="E258" s="248" t="s">
        <v>1</v>
      </c>
      <c r="F258" s="249" t="s">
        <v>827</v>
      </c>
      <c r="G258" s="247"/>
      <c r="H258" s="250">
        <v>6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241</v>
      </c>
      <c r="AU258" s="256" t="s">
        <v>84</v>
      </c>
      <c r="AV258" s="13" t="s">
        <v>84</v>
      </c>
      <c r="AW258" s="13" t="s">
        <v>31</v>
      </c>
      <c r="AX258" s="13" t="s">
        <v>74</v>
      </c>
      <c r="AY258" s="256" t="s">
        <v>152</v>
      </c>
    </row>
    <row r="259" s="15" customFormat="1">
      <c r="A259" s="15"/>
      <c r="B259" s="273"/>
      <c r="C259" s="274"/>
      <c r="D259" s="239" t="s">
        <v>241</v>
      </c>
      <c r="E259" s="275" t="s">
        <v>1</v>
      </c>
      <c r="F259" s="276" t="s">
        <v>828</v>
      </c>
      <c r="G259" s="274"/>
      <c r="H259" s="275" t="s">
        <v>1</v>
      </c>
      <c r="I259" s="277"/>
      <c r="J259" s="274"/>
      <c r="K259" s="274"/>
      <c r="L259" s="278"/>
      <c r="M259" s="279"/>
      <c r="N259" s="280"/>
      <c r="O259" s="280"/>
      <c r="P259" s="280"/>
      <c r="Q259" s="280"/>
      <c r="R259" s="280"/>
      <c r="S259" s="280"/>
      <c r="T259" s="28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2" t="s">
        <v>241</v>
      </c>
      <c r="AU259" s="282" t="s">
        <v>84</v>
      </c>
      <c r="AV259" s="15" t="s">
        <v>82</v>
      </c>
      <c r="AW259" s="15" t="s">
        <v>31</v>
      </c>
      <c r="AX259" s="15" t="s">
        <v>74</v>
      </c>
      <c r="AY259" s="282" t="s">
        <v>152</v>
      </c>
    </row>
    <row r="260" s="13" customFormat="1">
      <c r="A260" s="13"/>
      <c r="B260" s="246"/>
      <c r="C260" s="247"/>
      <c r="D260" s="239" t="s">
        <v>241</v>
      </c>
      <c r="E260" s="248" t="s">
        <v>1</v>
      </c>
      <c r="F260" s="249" t="s">
        <v>170</v>
      </c>
      <c r="G260" s="247"/>
      <c r="H260" s="250">
        <v>3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241</v>
      </c>
      <c r="AU260" s="256" t="s">
        <v>84</v>
      </c>
      <c r="AV260" s="13" t="s">
        <v>84</v>
      </c>
      <c r="AW260" s="13" t="s">
        <v>31</v>
      </c>
      <c r="AX260" s="13" t="s">
        <v>74</v>
      </c>
      <c r="AY260" s="256" t="s">
        <v>152</v>
      </c>
    </row>
    <row r="261" s="15" customFormat="1">
      <c r="A261" s="15"/>
      <c r="B261" s="273"/>
      <c r="C261" s="274"/>
      <c r="D261" s="239" t="s">
        <v>241</v>
      </c>
      <c r="E261" s="275" t="s">
        <v>1</v>
      </c>
      <c r="F261" s="276" t="s">
        <v>461</v>
      </c>
      <c r="G261" s="274"/>
      <c r="H261" s="275" t="s">
        <v>1</v>
      </c>
      <c r="I261" s="277"/>
      <c r="J261" s="274"/>
      <c r="K261" s="274"/>
      <c r="L261" s="278"/>
      <c r="M261" s="279"/>
      <c r="N261" s="280"/>
      <c r="O261" s="280"/>
      <c r="P261" s="280"/>
      <c r="Q261" s="280"/>
      <c r="R261" s="280"/>
      <c r="S261" s="280"/>
      <c r="T261" s="28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2" t="s">
        <v>241</v>
      </c>
      <c r="AU261" s="282" t="s">
        <v>84</v>
      </c>
      <c r="AV261" s="15" t="s">
        <v>82</v>
      </c>
      <c r="AW261" s="15" t="s">
        <v>31</v>
      </c>
      <c r="AX261" s="15" t="s">
        <v>74</v>
      </c>
      <c r="AY261" s="282" t="s">
        <v>152</v>
      </c>
    </row>
    <row r="262" s="13" customFormat="1">
      <c r="A262" s="13"/>
      <c r="B262" s="246"/>
      <c r="C262" s="247"/>
      <c r="D262" s="239" t="s">
        <v>241</v>
      </c>
      <c r="E262" s="248" t="s">
        <v>1</v>
      </c>
      <c r="F262" s="249" t="s">
        <v>829</v>
      </c>
      <c r="G262" s="247"/>
      <c r="H262" s="250">
        <v>20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241</v>
      </c>
      <c r="AU262" s="256" t="s">
        <v>84</v>
      </c>
      <c r="AV262" s="13" t="s">
        <v>84</v>
      </c>
      <c r="AW262" s="13" t="s">
        <v>31</v>
      </c>
      <c r="AX262" s="13" t="s">
        <v>74</v>
      </c>
      <c r="AY262" s="256" t="s">
        <v>152</v>
      </c>
    </row>
    <row r="263" s="14" customFormat="1">
      <c r="A263" s="14"/>
      <c r="B263" s="257"/>
      <c r="C263" s="258"/>
      <c r="D263" s="239" t="s">
        <v>241</v>
      </c>
      <c r="E263" s="259" t="s">
        <v>1</v>
      </c>
      <c r="F263" s="260" t="s">
        <v>243</v>
      </c>
      <c r="G263" s="258"/>
      <c r="H263" s="261">
        <v>29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241</v>
      </c>
      <c r="AU263" s="267" t="s">
        <v>84</v>
      </c>
      <c r="AV263" s="14" t="s">
        <v>159</v>
      </c>
      <c r="AW263" s="14" t="s">
        <v>31</v>
      </c>
      <c r="AX263" s="14" t="s">
        <v>82</v>
      </c>
      <c r="AY263" s="267" t="s">
        <v>152</v>
      </c>
    </row>
    <row r="264" s="2" customFormat="1" ht="16.5" customHeight="1">
      <c r="A264" s="38"/>
      <c r="B264" s="39"/>
      <c r="C264" s="226" t="s">
        <v>279</v>
      </c>
      <c r="D264" s="226" t="s">
        <v>154</v>
      </c>
      <c r="E264" s="227" t="s">
        <v>304</v>
      </c>
      <c r="F264" s="228" t="s">
        <v>305</v>
      </c>
      <c r="G264" s="229" t="s">
        <v>157</v>
      </c>
      <c r="H264" s="230">
        <v>12</v>
      </c>
      <c r="I264" s="231"/>
      <c r="J264" s="232">
        <f>ROUND(I264*H264,2)</f>
        <v>0</v>
      </c>
      <c r="K264" s="228" t="s">
        <v>158</v>
      </c>
      <c r="L264" s="44"/>
      <c r="M264" s="233" t="s">
        <v>1</v>
      </c>
      <c r="N264" s="234" t="s">
        <v>39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0.014999999999999999</v>
      </c>
      <c r="T264" s="236">
        <f>S264*H264</f>
        <v>0.17999999999999999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261</v>
      </c>
      <c r="AT264" s="237" t="s">
        <v>154</v>
      </c>
      <c r="AU264" s="237" t="s">
        <v>84</v>
      </c>
      <c r="AY264" s="17" t="s">
        <v>152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82</v>
      </c>
      <c r="BK264" s="238">
        <f>ROUND(I264*H264,2)</f>
        <v>0</v>
      </c>
      <c r="BL264" s="17" t="s">
        <v>261</v>
      </c>
      <c r="BM264" s="237" t="s">
        <v>830</v>
      </c>
    </row>
    <row r="265" s="2" customFormat="1">
      <c r="A265" s="38"/>
      <c r="B265" s="39"/>
      <c r="C265" s="40"/>
      <c r="D265" s="239" t="s">
        <v>161</v>
      </c>
      <c r="E265" s="40"/>
      <c r="F265" s="240" t="s">
        <v>307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84</v>
      </c>
    </row>
    <row r="266" s="2" customFormat="1">
      <c r="A266" s="38"/>
      <c r="B266" s="39"/>
      <c r="C266" s="40"/>
      <c r="D266" s="244" t="s">
        <v>163</v>
      </c>
      <c r="E266" s="40"/>
      <c r="F266" s="245" t="s">
        <v>308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163</v>
      </c>
      <c r="AU266" s="17" t="s">
        <v>84</v>
      </c>
    </row>
    <row r="267" s="13" customFormat="1">
      <c r="A267" s="13"/>
      <c r="B267" s="246"/>
      <c r="C267" s="247"/>
      <c r="D267" s="239" t="s">
        <v>241</v>
      </c>
      <c r="E267" s="248" t="s">
        <v>1</v>
      </c>
      <c r="F267" s="249" t="s">
        <v>831</v>
      </c>
      <c r="G267" s="247"/>
      <c r="H267" s="250">
        <v>12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241</v>
      </c>
      <c r="AU267" s="256" t="s">
        <v>84</v>
      </c>
      <c r="AV267" s="13" t="s">
        <v>84</v>
      </c>
      <c r="AW267" s="13" t="s">
        <v>31</v>
      </c>
      <c r="AX267" s="13" t="s">
        <v>82</v>
      </c>
      <c r="AY267" s="256" t="s">
        <v>152</v>
      </c>
    </row>
    <row r="268" s="2" customFormat="1" ht="21.75" customHeight="1">
      <c r="A268" s="38"/>
      <c r="B268" s="39"/>
      <c r="C268" s="226" t="s">
        <v>273</v>
      </c>
      <c r="D268" s="226" t="s">
        <v>154</v>
      </c>
      <c r="E268" s="227" t="s">
        <v>832</v>
      </c>
      <c r="F268" s="228" t="s">
        <v>833</v>
      </c>
      <c r="G268" s="229" t="s">
        <v>157</v>
      </c>
      <c r="H268" s="230">
        <v>5.8399999999999999</v>
      </c>
      <c r="I268" s="231"/>
      <c r="J268" s="232">
        <f>ROUND(I268*H268,2)</f>
        <v>0</v>
      </c>
      <c r="K268" s="228" t="s">
        <v>158</v>
      </c>
      <c r="L268" s="44"/>
      <c r="M268" s="233" t="s">
        <v>1</v>
      </c>
      <c r="N268" s="234" t="s">
        <v>39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0.014</v>
      </c>
      <c r="T268" s="236">
        <f>S268*H268</f>
        <v>0.081759999999999999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261</v>
      </c>
      <c r="AT268" s="237" t="s">
        <v>154</v>
      </c>
      <c r="AU268" s="237" t="s">
        <v>84</v>
      </c>
      <c r="AY268" s="17" t="s">
        <v>152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82</v>
      </c>
      <c r="BK268" s="238">
        <f>ROUND(I268*H268,2)</f>
        <v>0</v>
      </c>
      <c r="BL268" s="17" t="s">
        <v>261</v>
      </c>
      <c r="BM268" s="237" t="s">
        <v>834</v>
      </c>
    </row>
    <row r="269" s="2" customFormat="1">
      <c r="A269" s="38"/>
      <c r="B269" s="39"/>
      <c r="C269" s="40"/>
      <c r="D269" s="239" t="s">
        <v>161</v>
      </c>
      <c r="E269" s="40"/>
      <c r="F269" s="240" t="s">
        <v>835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161</v>
      </c>
      <c r="AU269" s="17" t="s">
        <v>84</v>
      </c>
    </row>
    <row r="270" s="2" customFormat="1">
      <c r="A270" s="38"/>
      <c r="B270" s="39"/>
      <c r="C270" s="40"/>
      <c r="D270" s="244" t="s">
        <v>163</v>
      </c>
      <c r="E270" s="40"/>
      <c r="F270" s="245" t="s">
        <v>836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84</v>
      </c>
    </row>
    <row r="271" s="15" customFormat="1">
      <c r="A271" s="15"/>
      <c r="B271" s="273"/>
      <c r="C271" s="274"/>
      <c r="D271" s="239" t="s">
        <v>241</v>
      </c>
      <c r="E271" s="275" t="s">
        <v>1</v>
      </c>
      <c r="F271" s="276" t="s">
        <v>837</v>
      </c>
      <c r="G271" s="274"/>
      <c r="H271" s="275" t="s">
        <v>1</v>
      </c>
      <c r="I271" s="277"/>
      <c r="J271" s="274"/>
      <c r="K271" s="274"/>
      <c r="L271" s="278"/>
      <c r="M271" s="279"/>
      <c r="N271" s="280"/>
      <c r="O271" s="280"/>
      <c r="P271" s="280"/>
      <c r="Q271" s="280"/>
      <c r="R271" s="280"/>
      <c r="S271" s="280"/>
      <c r="T271" s="28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2" t="s">
        <v>241</v>
      </c>
      <c r="AU271" s="282" t="s">
        <v>84</v>
      </c>
      <c r="AV271" s="15" t="s">
        <v>82</v>
      </c>
      <c r="AW271" s="15" t="s">
        <v>31</v>
      </c>
      <c r="AX271" s="15" t="s">
        <v>74</v>
      </c>
      <c r="AY271" s="282" t="s">
        <v>152</v>
      </c>
    </row>
    <row r="272" s="13" customFormat="1">
      <c r="A272" s="13"/>
      <c r="B272" s="246"/>
      <c r="C272" s="247"/>
      <c r="D272" s="239" t="s">
        <v>241</v>
      </c>
      <c r="E272" s="248" t="s">
        <v>1</v>
      </c>
      <c r="F272" s="249" t="s">
        <v>838</v>
      </c>
      <c r="G272" s="247"/>
      <c r="H272" s="250">
        <v>5.8399999999999999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241</v>
      </c>
      <c r="AU272" s="256" t="s">
        <v>84</v>
      </c>
      <c r="AV272" s="13" t="s">
        <v>84</v>
      </c>
      <c r="AW272" s="13" t="s">
        <v>31</v>
      </c>
      <c r="AX272" s="13" t="s">
        <v>74</v>
      </c>
      <c r="AY272" s="256" t="s">
        <v>152</v>
      </c>
    </row>
    <row r="273" s="14" customFormat="1">
      <c r="A273" s="14"/>
      <c r="B273" s="257"/>
      <c r="C273" s="258"/>
      <c r="D273" s="239" t="s">
        <v>241</v>
      </c>
      <c r="E273" s="259" t="s">
        <v>1</v>
      </c>
      <c r="F273" s="260" t="s">
        <v>243</v>
      </c>
      <c r="G273" s="258"/>
      <c r="H273" s="261">
        <v>5.8399999999999999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241</v>
      </c>
      <c r="AU273" s="267" t="s">
        <v>84</v>
      </c>
      <c r="AV273" s="14" t="s">
        <v>159</v>
      </c>
      <c r="AW273" s="14" t="s">
        <v>31</v>
      </c>
      <c r="AX273" s="14" t="s">
        <v>82</v>
      </c>
      <c r="AY273" s="267" t="s">
        <v>152</v>
      </c>
    </row>
    <row r="274" s="12" customFormat="1" ht="22.8" customHeight="1">
      <c r="A274" s="12"/>
      <c r="B274" s="210"/>
      <c r="C274" s="211"/>
      <c r="D274" s="212" t="s">
        <v>73</v>
      </c>
      <c r="E274" s="224" t="s">
        <v>309</v>
      </c>
      <c r="F274" s="224" t="s">
        <v>310</v>
      </c>
      <c r="G274" s="211"/>
      <c r="H274" s="211"/>
      <c r="I274" s="214"/>
      <c r="J274" s="225">
        <f>BK274</f>
        <v>0</v>
      </c>
      <c r="K274" s="211"/>
      <c r="L274" s="216"/>
      <c r="M274" s="217"/>
      <c r="N274" s="218"/>
      <c r="O274" s="218"/>
      <c r="P274" s="219">
        <f>SUM(P275:P296)</f>
        <v>0</v>
      </c>
      <c r="Q274" s="218"/>
      <c r="R274" s="219">
        <f>SUM(R275:R296)</f>
        <v>0</v>
      </c>
      <c r="S274" s="218"/>
      <c r="T274" s="220">
        <f>SUM(T275:T296)</f>
        <v>0.061034000000000005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1" t="s">
        <v>84</v>
      </c>
      <c r="AT274" s="222" t="s">
        <v>73</v>
      </c>
      <c r="AU274" s="222" t="s">
        <v>82</v>
      </c>
      <c r="AY274" s="221" t="s">
        <v>152</v>
      </c>
      <c r="BK274" s="223">
        <f>SUM(BK275:BK296)</f>
        <v>0</v>
      </c>
    </row>
    <row r="275" s="2" customFormat="1" ht="16.5" customHeight="1">
      <c r="A275" s="38"/>
      <c r="B275" s="39"/>
      <c r="C275" s="226" t="s">
        <v>190</v>
      </c>
      <c r="D275" s="226" t="s">
        <v>154</v>
      </c>
      <c r="E275" s="227" t="s">
        <v>839</v>
      </c>
      <c r="F275" s="228" t="s">
        <v>840</v>
      </c>
      <c r="G275" s="229" t="s">
        <v>157</v>
      </c>
      <c r="H275" s="230">
        <v>4.4000000000000004</v>
      </c>
      <c r="I275" s="231"/>
      <c r="J275" s="232">
        <f>ROUND(I275*H275,2)</f>
        <v>0</v>
      </c>
      <c r="K275" s="228" t="s">
        <v>158</v>
      </c>
      <c r="L275" s="44"/>
      <c r="M275" s="233" t="s">
        <v>1</v>
      </c>
      <c r="N275" s="234" t="s">
        <v>39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0.00594</v>
      </c>
      <c r="T275" s="236">
        <f>S275*H275</f>
        <v>0.026136000000000003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261</v>
      </c>
      <c r="AT275" s="237" t="s">
        <v>154</v>
      </c>
      <c r="AU275" s="237" t="s">
        <v>84</v>
      </c>
      <c r="AY275" s="17" t="s">
        <v>152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82</v>
      </c>
      <c r="BK275" s="238">
        <f>ROUND(I275*H275,2)</f>
        <v>0</v>
      </c>
      <c r="BL275" s="17" t="s">
        <v>261</v>
      </c>
      <c r="BM275" s="237" t="s">
        <v>841</v>
      </c>
    </row>
    <row r="276" s="2" customFormat="1">
      <c r="A276" s="38"/>
      <c r="B276" s="39"/>
      <c r="C276" s="40"/>
      <c r="D276" s="239" t="s">
        <v>161</v>
      </c>
      <c r="E276" s="40"/>
      <c r="F276" s="240" t="s">
        <v>842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161</v>
      </c>
      <c r="AU276" s="17" t="s">
        <v>84</v>
      </c>
    </row>
    <row r="277" s="2" customFormat="1">
      <c r="A277" s="38"/>
      <c r="B277" s="39"/>
      <c r="C277" s="40"/>
      <c r="D277" s="244" t="s">
        <v>163</v>
      </c>
      <c r="E277" s="40"/>
      <c r="F277" s="245" t="s">
        <v>843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163</v>
      </c>
      <c r="AU277" s="17" t="s">
        <v>84</v>
      </c>
    </row>
    <row r="278" s="15" customFormat="1">
      <c r="A278" s="15"/>
      <c r="B278" s="273"/>
      <c r="C278" s="274"/>
      <c r="D278" s="239" t="s">
        <v>241</v>
      </c>
      <c r="E278" s="275" t="s">
        <v>1</v>
      </c>
      <c r="F278" s="276" t="s">
        <v>810</v>
      </c>
      <c r="G278" s="274"/>
      <c r="H278" s="275" t="s">
        <v>1</v>
      </c>
      <c r="I278" s="277"/>
      <c r="J278" s="274"/>
      <c r="K278" s="274"/>
      <c r="L278" s="278"/>
      <c r="M278" s="279"/>
      <c r="N278" s="280"/>
      <c r="O278" s="280"/>
      <c r="P278" s="280"/>
      <c r="Q278" s="280"/>
      <c r="R278" s="280"/>
      <c r="S278" s="280"/>
      <c r="T278" s="28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2" t="s">
        <v>241</v>
      </c>
      <c r="AU278" s="282" t="s">
        <v>84</v>
      </c>
      <c r="AV278" s="15" t="s">
        <v>82</v>
      </c>
      <c r="AW278" s="15" t="s">
        <v>31</v>
      </c>
      <c r="AX278" s="15" t="s">
        <v>74</v>
      </c>
      <c r="AY278" s="282" t="s">
        <v>152</v>
      </c>
    </row>
    <row r="279" s="13" customFormat="1">
      <c r="A279" s="13"/>
      <c r="B279" s="246"/>
      <c r="C279" s="247"/>
      <c r="D279" s="239" t="s">
        <v>241</v>
      </c>
      <c r="E279" s="248" t="s">
        <v>1</v>
      </c>
      <c r="F279" s="249" t="s">
        <v>844</v>
      </c>
      <c r="G279" s="247"/>
      <c r="H279" s="250">
        <v>4.4000000000000004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241</v>
      </c>
      <c r="AU279" s="256" t="s">
        <v>84</v>
      </c>
      <c r="AV279" s="13" t="s">
        <v>84</v>
      </c>
      <c r="AW279" s="13" t="s">
        <v>31</v>
      </c>
      <c r="AX279" s="13" t="s">
        <v>74</v>
      </c>
      <c r="AY279" s="256" t="s">
        <v>152</v>
      </c>
    </row>
    <row r="280" s="14" customFormat="1">
      <c r="A280" s="14"/>
      <c r="B280" s="257"/>
      <c r="C280" s="258"/>
      <c r="D280" s="239" t="s">
        <v>241</v>
      </c>
      <c r="E280" s="259" t="s">
        <v>1</v>
      </c>
      <c r="F280" s="260" t="s">
        <v>243</v>
      </c>
      <c r="G280" s="258"/>
      <c r="H280" s="261">
        <v>4.4000000000000004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241</v>
      </c>
      <c r="AU280" s="267" t="s">
        <v>84</v>
      </c>
      <c r="AV280" s="14" t="s">
        <v>159</v>
      </c>
      <c r="AW280" s="14" t="s">
        <v>31</v>
      </c>
      <c r="AX280" s="14" t="s">
        <v>82</v>
      </c>
      <c r="AY280" s="267" t="s">
        <v>152</v>
      </c>
    </row>
    <row r="281" s="2" customFormat="1" ht="16.5" customHeight="1">
      <c r="A281" s="38"/>
      <c r="B281" s="39"/>
      <c r="C281" s="226" t="s">
        <v>84</v>
      </c>
      <c r="D281" s="226" t="s">
        <v>154</v>
      </c>
      <c r="E281" s="227" t="s">
        <v>484</v>
      </c>
      <c r="F281" s="228" t="s">
        <v>485</v>
      </c>
      <c r="G281" s="229" t="s">
        <v>206</v>
      </c>
      <c r="H281" s="230">
        <v>11.199999999999999</v>
      </c>
      <c r="I281" s="231"/>
      <c r="J281" s="232">
        <f>ROUND(I281*H281,2)</f>
        <v>0</v>
      </c>
      <c r="K281" s="228" t="s">
        <v>158</v>
      </c>
      <c r="L281" s="44"/>
      <c r="M281" s="233" t="s">
        <v>1</v>
      </c>
      <c r="N281" s="234" t="s">
        <v>39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0.0016999999999999999</v>
      </c>
      <c r="T281" s="236">
        <f>S281*H281</f>
        <v>0.019039999999999998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261</v>
      </c>
      <c r="AT281" s="237" t="s">
        <v>154</v>
      </c>
      <c r="AU281" s="237" t="s">
        <v>84</v>
      </c>
      <c r="AY281" s="17" t="s">
        <v>152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82</v>
      </c>
      <c r="BK281" s="238">
        <f>ROUND(I281*H281,2)</f>
        <v>0</v>
      </c>
      <c r="BL281" s="17" t="s">
        <v>261</v>
      </c>
      <c r="BM281" s="237" t="s">
        <v>845</v>
      </c>
    </row>
    <row r="282" s="2" customFormat="1">
      <c r="A282" s="38"/>
      <c r="B282" s="39"/>
      <c r="C282" s="40"/>
      <c r="D282" s="239" t="s">
        <v>161</v>
      </c>
      <c r="E282" s="40"/>
      <c r="F282" s="240" t="s">
        <v>487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161</v>
      </c>
      <c r="AU282" s="17" t="s">
        <v>84</v>
      </c>
    </row>
    <row r="283" s="2" customFormat="1">
      <c r="A283" s="38"/>
      <c r="B283" s="39"/>
      <c r="C283" s="40"/>
      <c r="D283" s="244" t="s">
        <v>163</v>
      </c>
      <c r="E283" s="40"/>
      <c r="F283" s="245" t="s">
        <v>488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163</v>
      </c>
      <c r="AU283" s="17" t="s">
        <v>84</v>
      </c>
    </row>
    <row r="284" s="15" customFormat="1">
      <c r="A284" s="15"/>
      <c r="B284" s="273"/>
      <c r="C284" s="274"/>
      <c r="D284" s="239" t="s">
        <v>241</v>
      </c>
      <c r="E284" s="275" t="s">
        <v>1</v>
      </c>
      <c r="F284" s="276" t="s">
        <v>846</v>
      </c>
      <c r="G284" s="274"/>
      <c r="H284" s="275" t="s">
        <v>1</v>
      </c>
      <c r="I284" s="277"/>
      <c r="J284" s="274"/>
      <c r="K284" s="274"/>
      <c r="L284" s="278"/>
      <c r="M284" s="279"/>
      <c r="N284" s="280"/>
      <c r="O284" s="280"/>
      <c r="P284" s="280"/>
      <c r="Q284" s="280"/>
      <c r="R284" s="280"/>
      <c r="S284" s="280"/>
      <c r="T284" s="28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2" t="s">
        <v>241</v>
      </c>
      <c r="AU284" s="282" t="s">
        <v>84</v>
      </c>
      <c r="AV284" s="15" t="s">
        <v>82</v>
      </c>
      <c r="AW284" s="15" t="s">
        <v>31</v>
      </c>
      <c r="AX284" s="15" t="s">
        <v>74</v>
      </c>
      <c r="AY284" s="282" t="s">
        <v>152</v>
      </c>
    </row>
    <row r="285" s="13" customFormat="1">
      <c r="A285" s="13"/>
      <c r="B285" s="246"/>
      <c r="C285" s="247"/>
      <c r="D285" s="239" t="s">
        <v>241</v>
      </c>
      <c r="E285" s="248" t="s">
        <v>1</v>
      </c>
      <c r="F285" s="249" t="s">
        <v>847</v>
      </c>
      <c r="G285" s="247"/>
      <c r="H285" s="250">
        <v>7.4000000000000004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6" t="s">
        <v>241</v>
      </c>
      <c r="AU285" s="256" t="s">
        <v>84</v>
      </c>
      <c r="AV285" s="13" t="s">
        <v>84</v>
      </c>
      <c r="AW285" s="13" t="s">
        <v>31</v>
      </c>
      <c r="AX285" s="13" t="s">
        <v>74</v>
      </c>
      <c r="AY285" s="256" t="s">
        <v>152</v>
      </c>
    </row>
    <row r="286" s="15" customFormat="1">
      <c r="A286" s="15"/>
      <c r="B286" s="273"/>
      <c r="C286" s="274"/>
      <c r="D286" s="239" t="s">
        <v>241</v>
      </c>
      <c r="E286" s="275" t="s">
        <v>1</v>
      </c>
      <c r="F286" s="276" t="s">
        <v>810</v>
      </c>
      <c r="G286" s="274"/>
      <c r="H286" s="275" t="s">
        <v>1</v>
      </c>
      <c r="I286" s="277"/>
      <c r="J286" s="274"/>
      <c r="K286" s="274"/>
      <c r="L286" s="278"/>
      <c r="M286" s="279"/>
      <c r="N286" s="280"/>
      <c r="O286" s="280"/>
      <c r="P286" s="280"/>
      <c r="Q286" s="280"/>
      <c r="R286" s="280"/>
      <c r="S286" s="280"/>
      <c r="T286" s="28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2" t="s">
        <v>241</v>
      </c>
      <c r="AU286" s="282" t="s">
        <v>84</v>
      </c>
      <c r="AV286" s="15" t="s">
        <v>82</v>
      </c>
      <c r="AW286" s="15" t="s">
        <v>31</v>
      </c>
      <c r="AX286" s="15" t="s">
        <v>74</v>
      </c>
      <c r="AY286" s="282" t="s">
        <v>152</v>
      </c>
    </row>
    <row r="287" s="13" customFormat="1">
      <c r="A287" s="13"/>
      <c r="B287" s="246"/>
      <c r="C287" s="247"/>
      <c r="D287" s="239" t="s">
        <v>241</v>
      </c>
      <c r="E287" s="248" t="s">
        <v>1</v>
      </c>
      <c r="F287" s="249" t="s">
        <v>472</v>
      </c>
      <c r="G287" s="247"/>
      <c r="H287" s="250">
        <v>3.7999999999999998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241</v>
      </c>
      <c r="AU287" s="256" t="s">
        <v>84</v>
      </c>
      <c r="AV287" s="13" t="s">
        <v>84</v>
      </c>
      <c r="AW287" s="13" t="s">
        <v>31</v>
      </c>
      <c r="AX287" s="13" t="s">
        <v>74</v>
      </c>
      <c r="AY287" s="256" t="s">
        <v>152</v>
      </c>
    </row>
    <row r="288" s="14" customFormat="1">
      <c r="A288" s="14"/>
      <c r="B288" s="257"/>
      <c r="C288" s="258"/>
      <c r="D288" s="239" t="s">
        <v>241</v>
      </c>
      <c r="E288" s="259" t="s">
        <v>1</v>
      </c>
      <c r="F288" s="260" t="s">
        <v>243</v>
      </c>
      <c r="G288" s="258"/>
      <c r="H288" s="261">
        <v>11.199999999999999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241</v>
      </c>
      <c r="AU288" s="267" t="s">
        <v>84</v>
      </c>
      <c r="AV288" s="14" t="s">
        <v>159</v>
      </c>
      <c r="AW288" s="14" t="s">
        <v>31</v>
      </c>
      <c r="AX288" s="14" t="s">
        <v>82</v>
      </c>
      <c r="AY288" s="267" t="s">
        <v>152</v>
      </c>
    </row>
    <row r="289" s="2" customFormat="1" ht="16.5" customHeight="1">
      <c r="A289" s="38"/>
      <c r="B289" s="39"/>
      <c r="C289" s="226" t="s">
        <v>170</v>
      </c>
      <c r="D289" s="226" t="s">
        <v>154</v>
      </c>
      <c r="E289" s="227" t="s">
        <v>724</v>
      </c>
      <c r="F289" s="228" t="s">
        <v>725</v>
      </c>
      <c r="G289" s="229" t="s">
        <v>206</v>
      </c>
      <c r="H289" s="230">
        <v>1.3999999999999999</v>
      </c>
      <c r="I289" s="231"/>
      <c r="J289" s="232">
        <f>ROUND(I289*H289,2)</f>
        <v>0</v>
      </c>
      <c r="K289" s="228" t="s">
        <v>158</v>
      </c>
      <c r="L289" s="44"/>
      <c r="M289" s="233" t="s">
        <v>1</v>
      </c>
      <c r="N289" s="234" t="s">
        <v>39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0.00167</v>
      </c>
      <c r="T289" s="236">
        <f>S289*H289</f>
        <v>0.0023379999999999998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261</v>
      </c>
      <c r="AT289" s="237" t="s">
        <v>154</v>
      </c>
      <c r="AU289" s="237" t="s">
        <v>84</v>
      </c>
      <c r="AY289" s="17" t="s">
        <v>152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82</v>
      </c>
      <c r="BK289" s="238">
        <f>ROUND(I289*H289,2)</f>
        <v>0</v>
      </c>
      <c r="BL289" s="17" t="s">
        <v>261</v>
      </c>
      <c r="BM289" s="237" t="s">
        <v>848</v>
      </c>
    </row>
    <row r="290" s="2" customFormat="1">
      <c r="A290" s="38"/>
      <c r="B290" s="39"/>
      <c r="C290" s="40"/>
      <c r="D290" s="239" t="s">
        <v>161</v>
      </c>
      <c r="E290" s="40"/>
      <c r="F290" s="240" t="s">
        <v>727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161</v>
      </c>
      <c r="AU290" s="17" t="s">
        <v>84</v>
      </c>
    </row>
    <row r="291" s="2" customFormat="1">
      <c r="A291" s="38"/>
      <c r="B291" s="39"/>
      <c r="C291" s="40"/>
      <c r="D291" s="244" t="s">
        <v>163</v>
      </c>
      <c r="E291" s="40"/>
      <c r="F291" s="245" t="s">
        <v>728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163</v>
      </c>
      <c r="AU291" s="17" t="s">
        <v>84</v>
      </c>
    </row>
    <row r="292" s="13" customFormat="1">
      <c r="A292" s="13"/>
      <c r="B292" s="246"/>
      <c r="C292" s="247"/>
      <c r="D292" s="239" t="s">
        <v>241</v>
      </c>
      <c r="E292" s="248" t="s">
        <v>1</v>
      </c>
      <c r="F292" s="249" t="s">
        <v>849</v>
      </c>
      <c r="G292" s="247"/>
      <c r="H292" s="250">
        <v>1.3999999999999999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241</v>
      </c>
      <c r="AU292" s="256" t="s">
        <v>84</v>
      </c>
      <c r="AV292" s="13" t="s">
        <v>84</v>
      </c>
      <c r="AW292" s="13" t="s">
        <v>31</v>
      </c>
      <c r="AX292" s="13" t="s">
        <v>82</v>
      </c>
      <c r="AY292" s="256" t="s">
        <v>152</v>
      </c>
    </row>
    <row r="293" s="2" customFormat="1" ht="16.5" customHeight="1">
      <c r="A293" s="38"/>
      <c r="B293" s="39"/>
      <c r="C293" s="226" t="s">
        <v>159</v>
      </c>
      <c r="D293" s="226" t="s">
        <v>154</v>
      </c>
      <c r="E293" s="227" t="s">
        <v>312</v>
      </c>
      <c r="F293" s="228" t="s">
        <v>313</v>
      </c>
      <c r="G293" s="229" t="s">
        <v>206</v>
      </c>
      <c r="H293" s="230">
        <v>5.2000000000000002</v>
      </c>
      <c r="I293" s="231"/>
      <c r="J293" s="232">
        <f>ROUND(I293*H293,2)</f>
        <v>0</v>
      </c>
      <c r="K293" s="228" t="s">
        <v>158</v>
      </c>
      <c r="L293" s="44"/>
      <c r="M293" s="233" t="s">
        <v>1</v>
      </c>
      <c r="N293" s="234" t="s">
        <v>39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0.0025999999999999999</v>
      </c>
      <c r="T293" s="236">
        <f>S293*H293</f>
        <v>0.013519999999999999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261</v>
      </c>
      <c r="AT293" s="237" t="s">
        <v>154</v>
      </c>
      <c r="AU293" s="237" t="s">
        <v>84</v>
      </c>
      <c r="AY293" s="17" t="s">
        <v>152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82</v>
      </c>
      <c r="BK293" s="238">
        <f>ROUND(I293*H293,2)</f>
        <v>0</v>
      </c>
      <c r="BL293" s="17" t="s">
        <v>261</v>
      </c>
      <c r="BM293" s="237" t="s">
        <v>850</v>
      </c>
    </row>
    <row r="294" s="2" customFormat="1">
      <c r="A294" s="38"/>
      <c r="B294" s="39"/>
      <c r="C294" s="40"/>
      <c r="D294" s="239" t="s">
        <v>161</v>
      </c>
      <c r="E294" s="40"/>
      <c r="F294" s="240" t="s">
        <v>315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161</v>
      </c>
      <c r="AU294" s="17" t="s">
        <v>84</v>
      </c>
    </row>
    <row r="295" s="2" customFormat="1">
      <c r="A295" s="38"/>
      <c r="B295" s="39"/>
      <c r="C295" s="40"/>
      <c r="D295" s="244" t="s">
        <v>163</v>
      </c>
      <c r="E295" s="40"/>
      <c r="F295" s="245" t="s">
        <v>316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163</v>
      </c>
      <c r="AU295" s="17" t="s">
        <v>84</v>
      </c>
    </row>
    <row r="296" s="13" customFormat="1">
      <c r="A296" s="13"/>
      <c r="B296" s="246"/>
      <c r="C296" s="247"/>
      <c r="D296" s="239" t="s">
        <v>241</v>
      </c>
      <c r="E296" s="248" t="s">
        <v>1</v>
      </c>
      <c r="F296" s="249" t="s">
        <v>851</v>
      </c>
      <c r="G296" s="247"/>
      <c r="H296" s="250">
        <v>5.2000000000000002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241</v>
      </c>
      <c r="AU296" s="256" t="s">
        <v>84</v>
      </c>
      <c r="AV296" s="13" t="s">
        <v>84</v>
      </c>
      <c r="AW296" s="13" t="s">
        <v>31</v>
      </c>
      <c r="AX296" s="13" t="s">
        <v>82</v>
      </c>
      <c r="AY296" s="256" t="s">
        <v>152</v>
      </c>
    </row>
    <row r="297" s="12" customFormat="1" ht="22.8" customHeight="1">
      <c r="A297" s="12"/>
      <c r="B297" s="210"/>
      <c r="C297" s="211"/>
      <c r="D297" s="212" t="s">
        <v>73</v>
      </c>
      <c r="E297" s="224" t="s">
        <v>852</v>
      </c>
      <c r="F297" s="224" t="s">
        <v>853</v>
      </c>
      <c r="G297" s="211"/>
      <c r="H297" s="211"/>
      <c r="I297" s="214"/>
      <c r="J297" s="225">
        <f>BK297</f>
        <v>0</v>
      </c>
      <c r="K297" s="211"/>
      <c r="L297" s="216"/>
      <c r="M297" s="217"/>
      <c r="N297" s="218"/>
      <c r="O297" s="218"/>
      <c r="P297" s="219">
        <f>SUM(P298:P307)</f>
        <v>0</v>
      </c>
      <c r="Q297" s="218"/>
      <c r="R297" s="219">
        <f>SUM(R298:R307)</f>
        <v>0</v>
      </c>
      <c r="S297" s="218"/>
      <c r="T297" s="220">
        <f>SUM(T298:T307)</f>
        <v>0.056939999999999998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84</v>
      </c>
      <c r="AT297" s="222" t="s">
        <v>73</v>
      </c>
      <c r="AU297" s="222" t="s">
        <v>82</v>
      </c>
      <c r="AY297" s="221" t="s">
        <v>152</v>
      </c>
      <c r="BK297" s="223">
        <f>SUM(BK298:BK307)</f>
        <v>0</v>
      </c>
    </row>
    <row r="298" s="2" customFormat="1" ht="16.5" customHeight="1">
      <c r="A298" s="38"/>
      <c r="B298" s="39"/>
      <c r="C298" s="226" t="s">
        <v>203</v>
      </c>
      <c r="D298" s="226" t="s">
        <v>154</v>
      </c>
      <c r="E298" s="227" t="s">
        <v>854</v>
      </c>
      <c r="F298" s="228" t="s">
        <v>855</v>
      </c>
      <c r="G298" s="229" t="s">
        <v>157</v>
      </c>
      <c r="H298" s="230">
        <v>3</v>
      </c>
      <c r="I298" s="231"/>
      <c r="J298" s="232">
        <f>ROUND(I298*H298,2)</f>
        <v>0</v>
      </c>
      <c r="K298" s="228" t="s">
        <v>158</v>
      </c>
      <c r="L298" s="44"/>
      <c r="M298" s="233" t="s">
        <v>1</v>
      </c>
      <c r="N298" s="234" t="s">
        <v>39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0.01098</v>
      </c>
      <c r="T298" s="236">
        <f>S298*H298</f>
        <v>0.032939999999999997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261</v>
      </c>
      <c r="AT298" s="237" t="s">
        <v>154</v>
      </c>
      <c r="AU298" s="237" t="s">
        <v>84</v>
      </c>
      <c r="AY298" s="17" t="s">
        <v>152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82</v>
      </c>
      <c r="BK298" s="238">
        <f>ROUND(I298*H298,2)</f>
        <v>0</v>
      </c>
      <c r="BL298" s="17" t="s">
        <v>261</v>
      </c>
      <c r="BM298" s="237" t="s">
        <v>856</v>
      </c>
    </row>
    <row r="299" s="2" customFormat="1">
      <c r="A299" s="38"/>
      <c r="B299" s="39"/>
      <c r="C299" s="40"/>
      <c r="D299" s="239" t="s">
        <v>161</v>
      </c>
      <c r="E299" s="40"/>
      <c r="F299" s="240" t="s">
        <v>857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161</v>
      </c>
      <c r="AU299" s="17" t="s">
        <v>84</v>
      </c>
    </row>
    <row r="300" s="2" customFormat="1">
      <c r="A300" s="38"/>
      <c r="B300" s="39"/>
      <c r="C300" s="40"/>
      <c r="D300" s="244" t="s">
        <v>163</v>
      </c>
      <c r="E300" s="40"/>
      <c r="F300" s="245" t="s">
        <v>858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163</v>
      </c>
      <c r="AU300" s="17" t="s">
        <v>84</v>
      </c>
    </row>
    <row r="301" s="15" customFormat="1">
      <c r="A301" s="15"/>
      <c r="B301" s="273"/>
      <c r="C301" s="274"/>
      <c r="D301" s="239" t="s">
        <v>241</v>
      </c>
      <c r="E301" s="275" t="s">
        <v>1</v>
      </c>
      <c r="F301" s="276" t="s">
        <v>859</v>
      </c>
      <c r="G301" s="274"/>
      <c r="H301" s="275" t="s">
        <v>1</v>
      </c>
      <c r="I301" s="277"/>
      <c r="J301" s="274"/>
      <c r="K301" s="274"/>
      <c r="L301" s="278"/>
      <c r="M301" s="279"/>
      <c r="N301" s="280"/>
      <c r="O301" s="280"/>
      <c r="P301" s="280"/>
      <c r="Q301" s="280"/>
      <c r="R301" s="280"/>
      <c r="S301" s="280"/>
      <c r="T301" s="28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2" t="s">
        <v>241</v>
      </c>
      <c r="AU301" s="282" t="s">
        <v>84</v>
      </c>
      <c r="AV301" s="15" t="s">
        <v>82</v>
      </c>
      <c r="AW301" s="15" t="s">
        <v>31</v>
      </c>
      <c r="AX301" s="15" t="s">
        <v>74</v>
      </c>
      <c r="AY301" s="282" t="s">
        <v>152</v>
      </c>
    </row>
    <row r="302" s="13" customFormat="1">
      <c r="A302" s="13"/>
      <c r="B302" s="246"/>
      <c r="C302" s="247"/>
      <c r="D302" s="239" t="s">
        <v>241</v>
      </c>
      <c r="E302" s="248" t="s">
        <v>1</v>
      </c>
      <c r="F302" s="249" t="s">
        <v>860</v>
      </c>
      <c r="G302" s="247"/>
      <c r="H302" s="250">
        <v>3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241</v>
      </c>
      <c r="AU302" s="256" t="s">
        <v>84</v>
      </c>
      <c r="AV302" s="13" t="s">
        <v>84</v>
      </c>
      <c r="AW302" s="13" t="s">
        <v>31</v>
      </c>
      <c r="AX302" s="13" t="s">
        <v>82</v>
      </c>
      <c r="AY302" s="256" t="s">
        <v>152</v>
      </c>
    </row>
    <row r="303" s="2" customFormat="1" ht="24.15" customHeight="1">
      <c r="A303" s="38"/>
      <c r="B303" s="39"/>
      <c r="C303" s="226" t="s">
        <v>188</v>
      </c>
      <c r="D303" s="226" t="s">
        <v>154</v>
      </c>
      <c r="E303" s="227" t="s">
        <v>861</v>
      </c>
      <c r="F303" s="228" t="s">
        <v>862</v>
      </c>
      <c r="G303" s="229" t="s">
        <v>157</v>
      </c>
      <c r="H303" s="230">
        <v>3</v>
      </c>
      <c r="I303" s="231"/>
      <c r="J303" s="232">
        <f>ROUND(I303*H303,2)</f>
        <v>0</v>
      </c>
      <c r="K303" s="228" t="s">
        <v>158</v>
      </c>
      <c r="L303" s="44"/>
      <c r="M303" s="233" t="s">
        <v>1</v>
      </c>
      <c r="N303" s="234" t="s">
        <v>39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0.0080000000000000002</v>
      </c>
      <c r="T303" s="236">
        <f>S303*H303</f>
        <v>0.024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261</v>
      </c>
      <c r="AT303" s="237" t="s">
        <v>154</v>
      </c>
      <c r="AU303" s="237" t="s">
        <v>84</v>
      </c>
      <c r="AY303" s="17" t="s">
        <v>152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82</v>
      </c>
      <c r="BK303" s="238">
        <f>ROUND(I303*H303,2)</f>
        <v>0</v>
      </c>
      <c r="BL303" s="17" t="s">
        <v>261</v>
      </c>
      <c r="BM303" s="237" t="s">
        <v>863</v>
      </c>
    </row>
    <row r="304" s="2" customFormat="1">
      <c r="A304" s="38"/>
      <c r="B304" s="39"/>
      <c r="C304" s="40"/>
      <c r="D304" s="239" t="s">
        <v>161</v>
      </c>
      <c r="E304" s="40"/>
      <c r="F304" s="240" t="s">
        <v>864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161</v>
      </c>
      <c r="AU304" s="17" t="s">
        <v>84</v>
      </c>
    </row>
    <row r="305" s="2" customFormat="1">
      <c r="A305" s="38"/>
      <c r="B305" s="39"/>
      <c r="C305" s="40"/>
      <c r="D305" s="244" t="s">
        <v>163</v>
      </c>
      <c r="E305" s="40"/>
      <c r="F305" s="245" t="s">
        <v>865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163</v>
      </c>
      <c r="AU305" s="17" t="s">
        <v>84</v>
      </c>
    </row>
    <row r="306" s="15" customFormat="1">
      <c r="A306" s="15"/>
      <c r="B306" s="273"/>
      <c r="C306" s="274"/>
      <c r="D306" s="239" t="s">
        <v>241</v>
      </c>
      <c r="E306" s="275" t="s">
        <v>1</v>
      </c>
      <c r="F306" s="276" t="s">
        <v>859</v>
      </c>
      <c r="G306" s="274"/>
      <c r="H306" s="275" t="s">
        <v>1</v>
      </c>
      <c r="I306" s="277"/>
      <c r="J306" s="274"/>
      <c r="K306" s="274"/>
      <c r="L306" s="278"/>
      <c r="M306" s="279"/>
      <c r="N306" s="280"/>
      <c r="O306" s="280"/>
      <c r="P306" s="280"/>
      <c r="Q306" s="280"/>
      <c r="R306" s="280"/>
      <c r="S306" s="280"/>
      <c r="T306" s="28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2" t="s">
        <v>241</v>
      </c>
      <c r="AU306" s="282" t="s">
        <v>84</v>
      </c>
      <c r="AV306" s="15" t="s">
        <v>82</v>
      </c>
      <c r="AW306" s="15" t="s">
        <v>31</v>
      </c>
      <c r="AX306" s="15" t="s">
        <v>74</v>
      </c>
      <c r="AY306" s="282" t="s">
        <v>152</v>
      </c>
    </row>
    <row r="307" s="13" customFormat="1">
      <c r="A307" s="13"/>
      <c r="B307" s="246"/>
      <c r="C307" s="247"/>
      <c r="D307" s="239" t="s">
        <v>241</v>
      </c>
      <c r="E307" s="248" t="s">
        <v>1</v>
      </c>
      <c r="F307" s="249" t="s">
        <v>860</v>
      </c>
      <c r="G307" s="247"/>
      <c r="H307" s="250">
        <v>3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241</v>
      </c>
      <c r="AU307" s="256" t="s">
        <v>84</v>
      </c>
      <c r="AV307" s="13" t="s">
        <v>84</v>
      </c>
      <c r="AW307" s="13" t="s">
        <v>31</v>
      </c>
      <c r="AX307" s="13" t="s">
        <v>82</v>
      </c>
      <c r="AY307" s="256" t="s">
        <v>152</v>
      </c>
    </row>
    <row r="308" s="12" customFormat="1" ht="22.8" customHeight="1">
      <c r="A308" s="12"/>
      <c r="B308" s="210"/>
      <c r="C308" s="211"/>
      <c r="D308" s="212" t="s">
        <v>73</v>
      </c>
      <c r="E308" s="224" t="s">
        <v>866</v>
      </c>
      <c r="F308" s="224" t="s">
        <v>867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SUM(P309:P314)</f>
        <v>0</v>
      </c>
      <c r="Q308" s="218"/>
      <c r="R308" s="219">
        <f>SUM(R309:R314)</f>
        <v>0</v>
      </c>
      <c r="S308" s="218"/>
      <c r="T308" s="220">
        <f>SUM(T309:T314)</f>
        <v>0.024024999999999998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84</v>
      </c>
      <c r="AT308" s="222" t="s">
        <v>73</v>
      </c>
      <c r="AU308" s="222" t="s">
        <v>82</v>
      </c>
      <c r="AY308" s="221" t="s">
        <v>152</v>
      </c>
      <c r="BK308" s="223">
        <f>SUM(BK309:BK314)</f>
        <v>0</v>
      </c>
    </row>
    <row r="309" s="2" customFormat="1" ht="24.15" customHeight="1">
      <c r="A309" s="38"/>
      <c r="B309" s="39"/>
      <c r="C309" s="226" t="s">
        <v>250</v>
      </c>
      <c r="D309" s="226" t="s">
        <v>154</v>
      </c>
      <c r="E309" s="227" t="s">
        <v>868</v>
      </c>
      <c r="F309" s="228" t="s">
        <v>869</v>
      </c>
      <c r="G309" s="229" t="s">
        <v>157</v>
      </c>
      <c r="H309" s="230">
        <v>9.6099999999999994</v>
      </c>
      <c r="I309" s="231"/>
      <c r="J309" s="232">
        <f>ROUND(I309*H309,2)</f>
        <v>0</v>
      </c>
      <c r="K309" s="228" t="s">
        <v>158</v>
      </c>
      <c r="L309" s="44"/>
      <c r="M309" s="233" t="s">
        <v>1</v>
      </c>
      <c r="N309" s="234" t="s">
        <v>39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0.0025000000000000001</v>
      </c>
      <c r="T309" s="236">
        <f>S309*H309</f>
        <v>0.024024999999999998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261</v>
      </c>
      <c r="AT309" s="237" t="s">
        <v>154</v>
      </c>
      <c r="AU309" s="237" t="s">
        <v>84</v>
      </c>
      <c r="AY309" s="17" t="s">
        <v>152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82</v>
      </c>
      <c r="BK309" s="238">
        <f>ROUND(I309*H309,2)</f>
        <v>0</v>
      </c>
      <c r="BL309" s="17" t="s">
        <v>261</v>
      </c>
      <c r="BM309" s="237" t="s">
        <v>870</v>
      </c>
    </row>
    <row r="310" s="2" customFormat="1">
      <c r="A310" s="38"/>
      <c r="B310" s="39"/>
      <c r="C310" s="40"/>
      <c r="D310" s="239" t="s">
        <v>161</v>
      </c>
      <c r="E310" s="40"/>
      <c r="F310" s="240" t="s">
        <v>871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161</v>
      </c>
      <c r="AU310" s="17" t="s">
        <v>84</v>
      </c>
    </row>
    <row r="311" s="2" customFormat="1">
      <c r="A311" s="38"/>
      <c r="B311" s="39"/>
      <c r="C311" s="40"/>
      <c r="D311" s="244" t="s">
        <v>163</v>
      </c>
      <c r="E311" s="40"/>
      <c r="F311" s="245" t="s">
        <v>872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163</v>
      </c>
      <c r="AU311" s="17" t="s">
        <v>84</v>
      </c>
    </row>
    <row r="312" s="15" customFormat="1">
      <c r="A312" s="15"/>
      <c r="B312" s="273"/>
      <c r="C312" s="274"/>
      <c r="D312" s="239" t="s">
        <v>241</v>
      </c>
      <c r="E312" s="275" t="s">
        <v>1</v>
      </c>
      <c r="F312" s="276" t="s">
        <v>837</v>
      </c>
      <c r="G312" s="274"/>
      <c r="H312" s="275" t="s">
        <v>1</v>
      </c>
      <c r="I312" s="277"/>
      <c r="J312" s="274"/>
      <c r="K312" s="274"/>
      <c r="L312" s="278"/>
      <c r="M312" s="279"/>
      <c r="N312" s="280"/>
      <c r="O312" s="280"/>
      <c r="P312" s="280"/>
      <c r="Q312" s="280"/>
      <c r="R312" s="280"/>
      <c r="S312" s="280"/>
      <c r="T312" s="28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2" t="s">
        <v>241</v>
      </c>
      <c r="AU312" s="282" t="s">
        <v>84</v>
      </c>
      <c r="AV312" s="15" t="s">
        <v>82</v>
      </c>
      <c r="AW312" s="15" t="s">
        <v>31</v>
      </c>
      <c r="AX312" s="15" t="s">
        <v>74</v>
      </c>
      <c r="AY312" s="282" t="s">
        <v>152</v>
      </c>
    </row>
    <row r="313" s="13" customFormat="1">
      <c r="A313" s="13"/>
      <c r="B313" s="246"/>
      <c r="C313" s="247"/>
      <c r="D313" s="239" t="s">
        <v>241</v>
      </c>
      <c r="E313" s="248" t="s">
        <v>1</v>
      </c>
      <c r="F313" s="249" t="s">
        <v>873</v>
      </c>
      <c r="G313" s="247"/>
      <c r="H313" s="250">
        <v>9.6099999999999994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241</v>
      </c>
      <c r="AU313" s="256" t="s">
        <v>84</v>
      </c>
      <c r="AV313" s="13" t="s">
        <v>84</v>
      </c>
      <c r="AW313" s="13" t="s">
        <v>31</v>
      </c>
      <c r="AX313" s="13" t="s">
        <v>74</v>
      </c>
      <c r="AY313" s="256" t="s">
        <v>152</v>
      </c>
    </row>
    <row r="314" s="14" customFormat="1">
      <c r="A314" s="14"/>
      <c r="B314" s="257"/>
      <c r="C314" s="258"/>
      <c r="D314" s="239" t="s">
        <v>241</v>
      </c>
      <c r="E314" s="259" t="s">
        <v>1</v>
      </c>
      <c r="F314" s="260" t="s">
        <v>243</v>
      </c>
      <c r="G314" s="258"/>
      <c r="H314" s="261">
        <v>9.6099999999999994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241</v>
      </c>
      <c r="AU314" s="267" t="s">
        <v>84</v>
      </c>
      <c r="AV314" s="14" t="s">
        <v>159</v>
      </c>
      <c r="AW314" s="14" t="s">
        <v>31</v>
      </c>
      <c r="AX314" s="14" t="s">
        <v>82</v>
      </c>
      <c r="AY314" s="267" t="s">
        <v>152</v>
      </c>
    </row>
    <row r="315" s="12" customFormat="1" ht="22.8" customHeight="1">
      <c r="A315" s="12"/>
      <c r="B315" s="210"/>
      <c r="C315" s="211"/>
      <c r="D315" s="212" t="s">
        <v>73</v>
      </c>
      <c r="E315" s="224" t="s">
        <v>498</v>
      </c>
      <c r="F315" s="224" t="s">
        <v>499</v>
      </c>
      <c r="G315" s="211"/>
      <c r="H315" s="211"/>
      <c r="I315" s="214"/>
      <c r="J315" s="225">
        <f>BK315</f>
        <v>0</v>
      </c>
      <c r="K315" s="211"/>
      <c r="L315" s="216"/>
      <c r="M315" s="217"/>
      <c r="N315" s="218"/>
      <c r="O315" s="218"/>
      <c r="P315" s="219">
        <f>SUM(P316:P320)</f>
        <v>0</v>
      </c>
      <c r="Q315" s="218"/>
      <c r="R315" s="219">
        <f>SUM(R316:R320)</f>
        <v>0</v>
      </c>
      <c r="S315" s="218"/>
      <c r="T315" s="220">
        <f>SUM(T316:T320)</f>
        <v>0.028560000000000002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84</v>
      </c>
      <c r="AT315" s="222" t="s">
        <v>73</v>
      </c>
      <c r="AU315" s="222" t="s">
        <v>82</v>
      </c>
      <c r="AY315" s="221" t="s">
        <v>152</v>
      </c>
      <c r="BK315" s="223">
        <f>SUM(BK316:BK320)</f>
        <v>0</v>
      </c>
    </row>
    <row r="316" s="2" customFormat="1" ht="24.15" customHeight="1">
      <c r="A316" s="38"/>
      <c r="B316" s="39"/>
      <c r="C316" s="226" t="s">
        <v>7</v>
      </c>
      <c r="D316" s="226" t="s">
        <v>154</v>
      </c>
      <c r="E316" s="227" t="s">
        <v>734</v>
      </c>
      <c r="F316" s="228" t="s">
        <v>735</v>
      </c>
      <c r="G316" s="229" t="s">
        <v>157</v>
      </c>
      <c r="H316" s="230">
        <v>2.04</v>
      </c>
      <c r="I316" s="231"/>
      <c r="J316" s="232">
        <f>ROUND(I316*H316,2)</f>
        <v>0</v>
      </c>
      <c r="K316" s="228" t="s">
        <v>158</v>
      </c>
      <c r="L316" s="44"/>
      <c r="M316" s="233" t="s">
        <v>1</v>
      </c>
      <c r="N316" s="234" t="s">
        <v>39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0.014</v>
      </c>
      <c r="T316" s="236">
        <f>S316*H316</f>
        <v>0.028560000000000002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261</v>
      </c>
      <c r="AT316" s="237" t="s">
        <v>154</v>
      </c>
      <c r="AU316" s="237" t="s">
        <v>84</v>
      </c>
      <c r="AY316" s="17" t="s">
        <v>152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82</v>
      </c>
      <c r="BK316" s="238">
        <f>ROUND(I316*H316,2)</f>
        <v>0</v>
      </c>
      <c r="BL316" s="17" t="s">
        <v>261</v>
      </c>
      <c r="BM316" s="237" t="s">
        <v>874</v>
      </c>
    </row>
    <row r="317" s="2" customFormat="1">
      <c r="A317" s="38"/>
      <c r="B317" s="39"/>
      <c r="C317" s="40"/>
      <c r="D317" s="239" t="s">
        <v>161</v>
      </c>
      <c r="E317" s="40"/>
      <c r="F317" s="240" t="s">
        <v>737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161</v>
      </c>
      <c r="AU317" s="17" t="s">
        <v>84</v>
      </c>
    </row>
    <row r="318" s="2" customFormat="1">
      <c r="A318" s="38"/>
      <c r="B318" s="39"/>
      <c r="C318" s="40"/>
      <c r="D318" s="244" t="s">
        <v>163</v>
      </c>
      <c r="E318" s="40"/>
      <c r="F318" s="245" t="s">
        <v>738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163</v>
      </c>
      <c r="AU318" s="17" t="s">
        <v>84</v>
      </c>
    </row>
    <row r="319" s="13" customFormat="1">
      <c r="A319" s="13"/>
      <c r="B319" s="246"/>
      <c r="C319" s="247"/>
      <c r="D319" s="239" t="s">
        <v>241</v>
      </c>
      <c r="E319" s="248" t="s">
        <v>1</v>
      </c>
      <c r="F319" s="249" t="s">
        <v>875</v>
      </c>
      <c r="G319" s="247"/>
      <c r="H319" s="250">
        <v>2.04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241</v>
      </c>
      <c r="AU319" s="256" t="s">
        <v>84</v>
      </c>
      <c r="AV319" s="13" t="s">
        <v>84</v>
      </c>
      <c r="AW319" s="13" t="s">
        <v>31</v>
      </c>
      <c r="AX319" s="13" t="s">
        <v>74</v>
      </c>
      <c r="AY319" s="256" t="s">
        <v>152</v>
      </c>
    </row>
    <row r="320" s="14" customFormat="1">
      <c r="A320" s="14"/>
      <c r="B320" s="257"/>
      <c r="C320" s="258"/>
      <c r="D320" s="239" t="s">
        <v>241</v>
      </c>
      <c r="E320" s="259" t="s">
        <v>1</v>
      </c>
      <c r="F320" s="260" t="s">
        <v>243</v>
      </c>
      <c r="G320" s="258"/>
      <c r="H320" s="261">
        <v>2.04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241</v>
      </c>
      <c r="AU320" s="267" t="s">
        <v>84</v>
      </c>
      <c r="AV320" s="14" t="s">
        <v>159</v>
      </c>
      <c r="AW320" s="14" t="s">
        <v>31</v>
      </c>
      <c r="AX320" s="14" t="s">
        <v>82</v>
      </c>
      <c r="AY320" s="267" t="s">
        <v>152</v>
      </c>
    </row>
    <row r="321" s="12" customFormat="1" ht="25.92" customHeight="1">
      <c r="A321" s="12"/>
      <c r="B321" s="210"/>
      <c r="C321" s="211"/>
      <c r="D321" s="212" t="s">
        <v>73</v>
      </c>
      <c r="E321" s="213" t="s">
        <v>337</v>
      </c>
      <c r="F321" s="213" t="s">
        <v>338</v>
      </c>
      <c r="G321" s="211"/>
      <c r="H321" s="211"/>
      <c r="I321" s="214"/>
      <c r="J321" s="215">
        <f>BK321</f>
        <v>0</v>
      </c>
      <c r="K321" s="211"/>
      <c r="L321" s="216"/>
      <c r="M321" s="217"/>
      <c r="N321" s="218"/>
      <c r="O321" s="218"/>
      <c r="P321" s="219">
        <f>SUM(P322:P336)</f>
        <v>0</v>
      </c>
      <c r="Q321" s="218"/>
      <c r="R321" s="219">
        <f>SUM(R322:R336)</f>
        <v>0</v>
      </c>
      <c r="S321" s="218"/>
      <c r="T321" s="220">
        <f>SUM(T322:T336)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159</v>
      </c>
      <c r="AT321" s="222" t="s">
        <v>73</v>
      </c>
      <c r="AU321" s="222" t="s">
        <v>74</v>
      </c>
      <c r="AY321" s="221" t="s">
        <v>152</v>
      </c>
      <c r="BK321" s="223">
        <f>SUM(BK322:BK336)</f>
        <v>0</v>
      </c>
    </row>
    <row r="322" s="2" customFormat="1" ht="16.5" customHeight="1">
      <c r="A322" s="38"/>
      <c r="B322" s="39"/>
      <c r="C322" s="226" t="s">
        <v>317</v>
      </c>
      <c r="D322" s="226" t="s">
        <v>154</v>
      </c>
      <c r="E322" s="227" t="s">
        <v>876</v>
      </c>
      <c r="F322" s="228" t="s">
        <v>877</v>
      </c>
      <c r="G322" s="229" t="s">
        <v>173</v>
      </c>
      <c r="H322" s="230">
        <v>3</v>
      </c>
      <c r="I322" s="231"/>
      <c r="J322" s="232">
        <f>ROUND(I322*H322,2)</f>
        <v>0</v>
      </c>
      <c r="K322" s="228" t="s">
        <v>1</v>
      </c>
      <c r="L322" s="44"/>
      <c r="M322" s="233" t="s">
        <v>1</v>
      </c>
      <c r="N322" s="234" t="s">
        <v>39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343</v>
      </c>
      <c r="AT322" s="237" t="s">
        <v>154</v>
      </c>
      <c r="AU322" s="237" t="s">
        <v>82</v>
      </c>
      <c r="AY322" s="17" t="s">
        <v>152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82</v>
      </c>
      <c r="BK322" s="238">
        <f>ROUND(I322*H322,2)</f>
        <v>0</v>
      </c>
      <c r="BL322" s="17" t="s">
        <v>343</v>
      </c>
      <c r="BM322" s="237" t="s">
        <v>878</v>
      </c>
    </row>
    <row r="323" s="2" customFormat="1">
      <c r="A323" s="38"/>
      <c r="B323" s="39"/>
      <c r="C323" s="40"/>
      <c r="D323" s="239" t="s">
        <v>161</v>
      </c>
      <c r="E323" s="40"/>
      <c r="F323" s="240" t="s">
        <v>877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161</v>
      </c>
      <c r="AU323" s="17" t="s">
        <v>82</v>
      </c>
    </row>
    <row r="324" s="15" customFormat="1">
      <c r="A324" s="15"/>
      <c r="B324" s="273"/>
      <c r="C324" s="274"/>
      <c r="D324" s="239" t="s">
        <v>241</v>
      </c>
      <c r="E324" s="275" t="s">
        <v>1</v>
      </c>
      <c r="F324" s="276" t="s">
        <v>879</v>
      </c>
      <c r="G324" s="274"/>
      <c r="H324" s="275" t="s">
        <v>1</v>
      </c>
      <c r="I324" s="277"/>
      <c r="J324" s="274"/>
      <c r="K324" s="274"/>
      <c r="L324" s="278"/>
      <c r="M324" s="279"/>
      <c r="N324" s="280"/>
      <c r="O324" s="280"/>
      <c r="P324" s="280"/>
      <c r="Q324" s="280"/>
      <c r="R324" s="280"/>
      <c r="S324" s="280"/>
      <c r="T324" s="28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2" t="s">
        <v>241</v>
      </c>
      <c r="AU324" s="282" t="s">
        <v>82</v>
      </c>
      <c r="AV324" s="15" t="s">
        <v>82</v>
      </c>
      <c r="AW324" s="15" t="s">
        <v>31</v>
      </c>
      <c r="AX324" s="15" t="s">
        <v>74</v>
      </c>
      <c r="AY324" s="282" t="s">
        <v>152</v>
      </c>
    </row>
    <row r="325" s="13" customFormat="1">
      <c r="A325" s="13"/>
      <c r="B325" s="246"/>
      <c r="C325" s="247"/>
      <c r="D325" s="239" t="s">
        <v>241</v>
      </c>
      <c r="E325" s="248" t="s">
        <v>1</v>
      </c>
      <c r="F325" s="249" t="s">
        <v>170</v>
      </c>
      <c r="G325" s="247"/>
      <c r="H325" s="250">
        <v>3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241</v>
      </c>
      <c r="AU325" s="256" t="s">
        <v>82</v>
      </c>
      <c r="AV325" s="13" t="s">
        <v>84</v>
      </c>
      <c r="AW325" s="13" t="s">
        <v>31</v>
      </c>
      <c r="AX325" s="13" t="s">
        <v>82</v>
      </c>
      <c r="AY325" s="256" t="s">
        <v>152</v>
      </c>
    </row>
    <row r="326" s="2" customFormat="1" ht="16.5" customHeight="1">
      <c r="A326" s="38"/>
      <c r="B326" s="39"/>
      <c r="C326" s="226" t="s">
        <v>325</v>
      </c>
      <c r="D326" s="226" t="s">
        <v>154</v>
      </c>
      <c r="E326" s="227" t="s">
        <v>508</v>
      </c>
      <c r="F326" s="228" t="s">
        <v>509</v>
      </c>
      <c r="G326" s="229" t="s">
        <v>342</v>
      </c>
      <c r="H326" s="230">
        <v>1</v>
      </c>
      <c r="I326" s="231"/>
      <c r="J326" s="232">
        <f>ROUND(I326*H326,2)</f>
        <v>0</v>
      </c>
      <c r="K326" s="228" t="s">
        <v>1</v>
      </c>
      <c r="L326" s="44"/>
      <c r="M326" s="233" t="s">
        <v>1</v>
      </c>
      <c r="N326" s="234" t="s">
        <v>39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343</v>
      </c>
      <c r="AT326" s="237" t="s">
        <v>154</v>
      </c>
      <c r="AU326" s="237" t="s">
        <v>82</v>
      </c>
      <c r="AY326" s="17" t="s">
        <v>152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82</v>
      </c>
      <c r="BK326" s="238">
        <f>ROUND(I326*H326,2)</f>
        <v>0</v>
      </c>
      <c r="BL326" s="17" t="s">
        <v>343</v>
      </c>
      <c r="BM326" s="237" t="s">
        <v>880</v>
      </c>
    </row>
    <row r="327" s="2" customFormat="1">
      <c r="A327" s="38"/>
      <c r="B327" s="39"/>
      <c r="C327" s="40"/>
      <c r="D327" s="239" t="s">
        <v>161</v>
      </c>
      <c r="E327" s="40"/>
      <c r="F327" s="240" t="s">
        <v>509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161</v>
      </c>
      <c r="AU327" s="17" t="s">
        <v>82</v>
      </c>
    </row>
    <row r="328" s="2" customFormat="1" ht="16.5" customHeight="1">
      <c r="A328" s="38"/>
      <c r="B328" s="39"/>
      <c r="C328" s="226" t="s">
        <v>648</v>
      </c>
      <c r="D328" s="226" t="s">
        <v>154</v>
      </c>
      <c r="E328" s="227" t="s">
        <v>346</v>
      </c>
      <c r="F328" s="228" t="s">
        <v>511</v>
      </c>
      <c r="G328" s="229" t="s">
        <v>342</v>
      </c>
      <c r="H328" s="230">
        <v>1</v>
      </c>
      <c r="I328" s="231"/>
      <c r="J328" s="232">
        <f>ROUND(I328*H328,2)</f>
        <v>0</v>
      </c>
      <c r="K328" s="228" t="s">
        <v>1</v>
      </c>
      <c r="L328" s="44"/>
      <c r="M328" s="233" t="s">
        <v>1</v>
      </c>
      <c r="N328" s="234" t="s">
        <v>39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343</v>
      </c>
      <c r="AT328" s="237" t="s">
        <v>154</v>
      </c>
      <c r="AU328" s="237" t="s">
        <v>82</v>
      </c>
      <c r="AY328" s="17" t="s">
        <v>152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82</v>
      </c>
      <c r="BK328" s="238">
        <f>ROUND(I328*H328,2)</f>
        <v>0</v>
      </c>
      <c r="BL328" s="17" t="s">
        <v>343</v>
      </c>
      <c r="BM328" s="237" t="s">
        <v>881</v>
      </c>
    </row>
    <row r="329" s="2" customFormat="1">
      <c r="A329" s="38"/>
      <c r="B329" s="39"/>
      <c r="C329" s="40"/>
      <c r="D329" s="239" t="s">
        <v>161</v>
      </c>
      <c r="E329" s="40"/>
      <c r="F329" s="240" t="s">
        <v>511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161</v>
      </c>
      <c r="AU329" s="17" t="s">
        <v>82</v>
      </c>
    </row>
    <row r="330" s="2" customFormat="1" ht="16.5" customHeight="1">
      <c r="A330" s="38"/>
      <c r="B330" s="39"/>
      <c r="C330" s="226" t="s">
        <v>339</v>
      </c>
      <c r="D330" s="226" t="s">
        <v>154</v>
      </c>
      <c r="E330" s="227" t="s">
        <v>882</v>
      </c>
      <c r="F330" s="228" t="s">
        <v>883</v>
      </c>
      <c r="G330" s="229" t="s">
        <v>342</v>
      </c>
      <c r="H330" s="230">
        <v>1</v>
      </c>
      <c r="I330" s="231"/>
      <c r="J330" s="232">
        <f>ROUND(I330*H330,2)</f>
        <v>0</v>
      </c>
      <c r="K330" s="228" t="s">
        <v>1</v>
      </c>
      <c r="L330" s="44"/>
      <c r="M330" s="233" t="s">
        <v>1</v>
      </c>
      <c r="N330" s="234" t="s">
        <v>39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343</v>
      </c>
      <c r="AT330" s="237" t="s">
        <v>154</v>
      </c>
      <c r="AU330" s="237" t="s">
        <v>82</v>
      </c>
      <c r="AY330" s="17" t="s">
        <v>152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82</v>
      </c>
      <c r="BK330" s="238">
        <f>ROUND(I330*H330,2)</f>
        <v>0</v>
      </c>
      <c r="BL330" s="17" t="s">
        <v>343</v>
      </c>
      <c r="BM330" s="237" t="s">
        <v>884</v>
      </c>
    </row>
    <row r="331" s="2" customFormat="1">
      <c r="A331" s="38"/>
      <c r="B331" s="39"/>
      <c r="C331" s="40"/>
      <c r="D331" s="239" t="s">
        <v>161</v>
      </c>
      <c r="E331" s="40"/>
      <c r="F331" s="240" t="s">
        <v>883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161</v>
      </c>
      <c r="AU331" s="17" t="s">
        <v>82</v>
      </c>
    </row>
    <row r="332" s="2" customFormat="1" ht="21.75" customHeight="1">
      <c r="A332" s="38"/>
      <c r="B332" s="39"/>
      <c r="C332" s="226" t="s">
        <v>345</v>
      </c>
      <c r="D332" s="226" t="s">
        <v>154</v>
      </c>
      <c r="E332" s="227" t="s">
        <v>885</v>
      </c>
      <c r="F332" s="228" t="s">
        <v>886</v>
      </c>
      <c r="G332" s="229" t="s">
        <v>199</v>
      </c>
      <c r="H332" s="230">
        <v>1</v>
      </c>
      <c r="I332" s="231"/>
      <c r="J332" s="232">
        <f>ROUND(I332*H332,2)</f>
        <v>0</v>
      </c>
      <c r="K332" s="228" t="s">
        <v>1</v>
      </c>
      <c r="L332" s="44"/>
      <c r="M332" s="233" t="s">
        <v>1</v>
      </c>
      <c r="N332" s="234" t="s">
        <v>39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343</v>
      </c>
      <c r="AT332" s="237" t="s">
        <v>154</v>
      </c>
      <c r="AU332" s="237" t="s">
        <v>82</v>
      </c>
      <c r="AY332" s="17" t="s">
        <v>152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82</v>
      </c>
      <c r="BK332" s="238">
        <f>ROUND(I332*H332,2)</f>
        <v>0</v>
      </c>
      <c r="BL332" s="17" t="s">
        <v>343</v>
      </c>
      <c r="BM332" s="237" t="s">
        <v>887</v>
      </c>
    </row>
    <row r="333" s="2" customFormat="1">
      <c r="A333" s="38"/>
      <c r="B333" s="39"/>
      <c r="C333" s="40"/>
      <c r="D333" s="239" t="s">
        <v>161</v>
      </c>
      <c r="E333" s="40"/>
      <c r="F333" s="240" t="s">
        <v>886</v>
      </c>
      <c r="G333" s="40"/>
      <c r="H333" s="40"/>
      <c r="I333" s="241"/>
      <c r="J333" s="40"/>
      <c r="K333" s="40"/>
      <c r="L333" s="44"/>
      <c r="M333" s="242"/>
      <c r="N333" s="24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161</v>
      </c>
      <c r="AU333" s="17" t="s">
        <v>82</v>
      </c>
    </row>
    <row r="334" s="2" customFormat="1" ht="16.5" customHeight="1">
      <c r="A334" s="38"/>
      <c r="B334" s="39"/>
      <c r="C334" s="226" t="s">
        <v>888</v>
      </c>
      <c r="D334" s="226" t="s">
        <v>154</v>
      </c>
      <c r="E334" s="227" t="s">
        <v>889</v>
      </c>
      <c r="F334" s="228" t="s">
        <v>890</v>
      </c>
      <c r="G334" s="229" t="s">
        <v>157</v>
      </c>
      <c r="H334" s="230">
        <v>840</v>
      </c>
      <c r="I334" s="231"/>
      <c r="J334" s="232">
        <f>ROUND(I334*H334,2)</f>
        <v>0</v>
      </c>
      <c r="K334" s="228" t="s">
        <v>1</v>
      </c>
      <c r="L334" s="44"/>
      <c r="M334" s="233" t="s">
        <v>1</v>
      </c>
      <c r="N334" s="234" t="s">
        <v>39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343</v>
      </c>
      <c r="AT334" s="237" t="s">
        <v>154</v>
      </c>
      <c r="AU334" s="237" t="s">
        <v>82</v>
      </c>
      <c r="AY334" s="17" t="s">
        <v>152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82</v>
      </c>
      <c r="BK334" s="238">
        <f>ROUND(I334*H334,2)</f>
        <v>0</v>
      </c>
      <c r="BL334" s="17" t="s">
        <v>343</v>
      </c>
      <c r="BM334" s="237" t="s">
        <v>891</v>
      </c>
    </row>
    <row r="335" s="2" customFormat="1">
      <c r="A335" s="38"/>
      <c r="B335" s="39"/>
      <c r="C335" s="40"/>
      <c r="D335" s="239" t="s">
        <v>161</v>
      </c>
      <c r="E335" s="40"/>
      <c r="F335" s="240" t="s">
        <v>890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161</v>
      </c>
      <c r="AU335" s="17" t="s">
        <v>82</v>
      </c>
    </row>
    <row r="336" s="13" customFormat="1">
      <c r="A336" s="13"/>
      <c r="B336" s="246"/>
      <c r="C336" s="247"/>
      <c r="D336" s="239" t="s">
        <v>241</v>
      </c>
      <c r="E336" s="248" t="s">
        <v>1</v>
      </c>
      <c r="F336" s="249" t="s">
        <v>892</v>
      </c>
      <c r="G336" s="247"/>
      <c r="H336" s="250">
        <v>840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241</v>
      </c>
      <c r="AU336" s="256" t="s">
        <v>82</v>
      </c>
      <c r="AV336" s="13" t="s">
        <v>84</v>
      </c>
      <c r="AW336" s="13" t="s">
        <v>31</v>
      </c>
      <c r="AX336" s="13" t="s">
        <v>82</v>
      </c>
      <c r="AY336" s="256" t="s">
        <v>152</v>
      </c>
    </row>
    <row r="337" s="12" customFormat="1" ht="25.92" customHeight="1">
      <c r="A337" s="12"/>
      <c r="B337" s="210"/>
      <c r="C337" s="211"/>
      <c r="D337" s="212" t="s">
        <v>73</v>
      </c>
      <c r="E337" s="213" t="s">
        <v>349</v>
      </c>
      <c r="F337" s="213" t="s">
        <v>350</v>
      </c>
      <c r="G337" s="211"/>
      <c r="H337" s="211"/>
      <c r="I337" s="214"/>
      <c r="J337" s="215">
        <f>BK337</f>
        <v>0</v>
      </c>
      <c r="K337" s="211"/>
      <c r="L337" s="216"/>
      <c r="M337" s="217"/>
      <c r="N337" s="218"/>
      <c r="O337" s="218"/>
      <c r="P337" s="219">
        <f>SUM(P338:P346)</f>
        <v>0</v>
      </c>
      <c r="Q337" s="218"/>
      <c r="R337" s="219">
        <f>SUM(R338:R346)</f>
        <v>0</v>
      </c>
      <c r="S337" s="218"/>
      <c r="T337" s="220">
        <f>SUM(T338:T346)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1" t="s">
        <v>182</v>
      </c>
      <c r="AT337" s="222" t="s">
        <v>73</v>
      </c>
      <c r="AU337" s="222" t="s">
        <v>74</v>
      </c>
      <c r="AY337" s="221" t="s">
        <v>152</v>
      </c>
      <c r="BK337" s="223">
        <f>SUM(BK338:BK346)</f>
        <v>0</v>
      </c>
    </row>
    <row r="338" s="2" customFormat="1" ht="16.5" customHeight="1">
      <c r="A338" s="38"/>
      <c r="B338" s="39"/>
      <c r="C338" s="226" t="s">
        <v>669</v>
      </c>
      <c r="D338" s="226" t="s">
        <v>154</v>
      </c>
      <c r="E338" s="227" t="s">
        <v>534</v>
      </c>
      <c r="F338" s="228" t="s">
        <v>352</v>
      </c>
      <c r="G338" s="229" t="s">
        <v>535</v>
      </c>
      <c r="H338" s="286"/>
      <c r="I338" s="231"/>
      <c r="J338" s="232">
        <f>ROUND(I338*H338,2)</f>
        <v>0</v>
      </c>
      <c r="K338" s="228" t="s">
        <v>158</v>
      </c>
      <c r="L338" s="44"/>
      <c r="M338" s="233" t="s">
        <v>1</v>
      </c>
      <c r="N338" s="234" t="s">
        <v>39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357</v>
      </c>
      <c r="AT338" s="237" t="s">
        <v>154</v>
      </c>
      <c r="AU338" s="237" t="s">
        <v>82</v>
      </c>
      <c r="AY338" s="17" t="s">
        <v>152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82</v>
      </c>
      <c r="BK338" s="238">
        <f>ROUND(I338*H338,2)</f>
        <v>0</v>
      </c>
      <c r="BL338" s="17" t="s">
        <v>357</v>
      </c>
      <c r="BM338" s="237" t="s">
        <v>893</v>
      </c>
    </row>
    <row r="339" s="2" customFormat="1">
      <c r="A339" s="38"/>
      <c r="B339" s="39"/>
      <c r="C339" s="40"/>
      <c r="D339" s="239" t="s">
        <v>161</v>
      </c>
      <c r="E339" s="40"/>
      <c r="F339" s="240" t="s">
        <v>352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161</v>
      </c>
      <c r="AU339" s="17" t="s">
        <v>82</v>
      </c>
    </row>
    <row r="340" s="2" customFormat="1">
      <c r="A340" s="38"/>
      <c r="B340" s="39"/>
      <c r="C340" s="40"/>
      <c r="D340" s="244" t="s">
        <v>163</v>
      </c>
      <c r="E340" s="40"/>
      <c r="F340" s="245" t="s">
        <v>537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163</v>
      </c>
      <c r="AU340" s="17" t="s">
        <v>82</v>
      </c>
    </row>
    <row r="341" s="2" customFormat="1" ht="16.5" customHeight="1">
      <c r="A341" s="38"/>
      <c r="B341" s="39"/>
      <c r="C341" s="226" t="s">
        <v>656</v>
      </c>
      <c r="D341" s="226" t="s">
        <v>154</v>
      </c>
      <c r="E341" s="227" t="s">
        <v>538</v>
      </c>
      <c r="F341" s="228" t="s">
        <v>539</v>
      </c>
      <c r="G341" s="229" t="s">
        <v>535</v>
      </c>
      <c r="H341" s="286"/>
      <c r="I341" s="231"/>
      <c r="J341" s="232">
        <f>ROUND(I341*H341,2)</f>
        <v>0</v>
      </c>
      <c r="K341" s="228" t="s">
        <v>158</v>
      </c>
      <c r="L341" s="44"/>
      <c r="M341" s="233" t="s">
        <v>1</v>
      </c>
      <c r="N341" s="234" t="s">
        <v>39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357</v>
      </c>
      <c r="AT341" s="237" t="s">
        <v>154</v>
      </c>
      <c r="AU341" s="237" t="s">
        <v>82</v>
      </c>
      <c r="AY341" s="17" t="s">
        <v>152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82</v>
      </c>
      <c r="BK341" s="238">
        <f>ROUND(I341*H341,2)</f>
        <v>0</v>
      </c>
      <c r="BL341" s="17" t="s">
        <v>357</v>
      </c>
      <c r="BM341" s="237" t="s">
        <v>894</v>
      </c>
    </row>
    <row r="342" s="2" customFormat="1">
      <c r="A342" s="38"/>
      <c r="B342" s="39"/>
      <c r="C342" s="40"/>
      <c r="D342" s="239" t="s">
        <v>161</v>
      </c>
      <c r="E342" s="40"/>
      <c r="F342" s="240" t="s">
        <v>539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161</v>
      </c>
      <c r="AU342" s="17" t="s">
        <v>82</v>
      </c>
    </row>
    <row r="343" s="2" customFormat="1">
      <c r="A343" s="38"/>
      <c r="B343" s="39"/>
      <c r="C343" s="40"/>
      <c r="D343" s="244" t="s">
        <v>163</v>
      </c>
      <c r="E343" s="40"/>
      <c r="F343" s="245" t="s">
        <v>541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163</v>
      </c>
      <c r="AU343" s="17" t="s">
        <v>82</v>
      </c>
    </row>
    <row r="344" s="2" customFormat="1" ht="16.5" customHeight="1">
      <c r="A344" s="38"/>
      <c r="B344" s="39"/>
      <c r="C344" s="226" t="s">
        <v>650</v>
      </c>
      <c r="D344" s="226" t="s">
        <v>154</v>
      </c>
      <c r="E344" s="227" t="s">
        <v>354</v>
      </c>
      <c r="F344" s="228" t="s">
        <v>355</v>
      </c>
      <c r="G344" s="229" t="s">
        <v>356</v>
      </c>
      <c r="H344" s="230">
        <v>1</v>
      </c>
      <c r="I344" s="231"/>
      <c r="J344" s="232">
        <f>ROUND(I344*H344,2)</f>
        <v>0</v>
      </c>
      <c r="K344" s="228" t="s">
        <v>1</v>
      </c>
      <c r="L344" s="44"/>
      <c r="M344" s="233" t="s">
        <v>1</v>
      </c>
      <c r="N344" s="234" t="s">
        <v>39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357</v>
      </c>
      <c r="AT344" s="237" t="s">
        <v>154</v>
      </c>
      <c r="AU344" s="237" t="s">
        <v>82</v>
      </c>
      <c r="AY344" s="17" t="s">
        <v>152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82</v>
      </c>
      <c r="BK344" s="238">
        <f>ROUND(I344*H344,2)</f>
        <v>0</v>
      </c>
      <c r="BL344" s="17" t="s">
        <v>357</v>
      </c>
      <c r="BM344" s="237" t="s">
        <v>895</v>
      </c>
    </row>
    <row r="345" s="2" customFormat="1">
      <c r="A345" s="38"/>
      <c r="B345" s="39"/>
      <c r="C345" s="40"/>
      <c r="D345" s="239" t="s">
        <v>161</v>
      </c>
      <c r="E345" s="40"/>
      <c r="F345" s="240" t="s">
        <v>355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161</v>
      </c>
      <c r="AU345" s="17" t="s">
        <v>82</v>
      </c>
    </row>
    <row r="346" s="2" customFormat="1">
      <c r="A346" s="38"/>
      <c r="B346" s="39"/>
      <c r="C346" s="40"/>
      <c r="D346" s="239" t="s">
        <v>359</v>
      </c>
      <c r="E346" s="40"/>
      <c r="F346" s="268" t="s">
        <v>551</v>
      </c>
      <c r="G346" s="40"/>
      <c r="H346" s="40"/>
      <c r="I346" s="241"/>
      <c r="J346" s="40"/>
      <c r="K346" s="40"/>
      <c r="L346" s="44"/>
      <c r="M346" s="269"/>
      <c r="N346" s="270"/>
      <c r="O346" s="271"/>
      <c r="P346" s="271"/>
      <c r="Q346" s="271"/>
      <c r="R346" s="271"/>
      <c r="S346" s="271"/>
      <c r="T346" s="27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359</v>
      </c>
      <c r="AU346" s="17" t="s">
        <v>82</v>
      </c>
    </row>
    <row r="347" s="2" customFormat="1" ht="6.96" customHeight="1">
      <c r="A347" s="38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kDHG8CsZbzb0AX/rSkPZTL/le6i1OFmSj1SV0tDkRuG6VTJLqxDrAjjN+YTtxSUgZ5wZOVEVLq/LViGw2A95UQ==" hashValue="Ct185H5y99+sFM0aeWOBl9KyJHALLysF0yCuL4qN6bzRdI6hKMoNlsKKxdDNVNkvAYXKTxa0OrG/QdtFIL4l3A==" algorithmName="SHA-512" password="CC35"/>
  <autoFilter ref="C130:K34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36" r:id="rId1" display="https://podminky.urs.cz/item/CS_URS_2022_02/111211101"/>
    <hyperlink ref="F142" r:id="rId2" display="https://podminky.urs.cz/item/CS_URS_2022_02/162301501"/>
    <hyperlink ref="F148" r:id="rId3" display="https://podminky.urs.cz/item/CS_URS_2022_02/181006115"/>
    <hyperlink ref="F154" r:id="rId4" display="https://podminky.urs.cz/item/CS_URS_2022_02/181111131"/>
    <hyperlink ref="F163" r:id="rId5" display="https://podminky.urs.cz/item/CS_URS_2022_02/181411121"/>
    <hyperlink ref="F174" r:id="rId6" display="https://podminky.urs.cz/item/CS_URS_2022_02/962032631"/>
    <hyperlink ref="F179" r:id="rId7" display="https://podminky.urs.cz/item/CS_URS_2022_02/968062374"/>
    <hyperlink ref="F184" r:id="rId8" display="https://podminky.urs.cz/item/CS_URS_2022_02/968062455"/>
    <hyperlink ref="F190" r:id="rId9" display="https://podminky.urs.cz/item/CS_URS_2022_02/997002511"/>
    <hyperlink ref="F193" r:id="rId10" display="https://podminky.urs.cz/item/CS_URS_2022_02/997002519"/>
    <hyperlink ref="F197" r:id="rId11" display="https://podminky.urs.cz/item/CS_URS_2022_02/997002611"/>
    <hyperlink ref="F200" r:id="rId12" display="https://podminky.urs.cz/item/CS_URS_2022_02/997006002"/>
    <hyperlink ref="F203" r:id="rId13" display="https://podminky.urs.cz/item/CS_URS_2022_02/997006512"/>
    <hyperlink ref="F206" r:id="rId14" display="https://podminky.urs.cz/item/CS_URS_2022_02/997013603"/>
    <hyperlink ref="F210" r:id="rId15" display="https://podminky.urs.cz/item/CS_URS_2022_02/997013804"/>
    <hyperlink ref="F214" r:id="rId16" display="https://podminky.urs.cz/item/CS_URS_2022_02/997013811"/>
    <hyperlink ref="F218" r:id="rId17" display="https://podminky.urs.cz/item/CS_URS_2022_02/997013814"/>
    <hyperlink ref="F224" r:id="rId18" display="https://podminky.urs.cz/item/CS_URS_2022_02/981011111"/>
    <hyperlink ref="F232" r:id="rId19" display="https://podminky.urs.cz/item/CS_URS_2022_02/981011414"/>
    <hyperlink ref="F242" r:id="rId20" display="https://podminky.urs.cz/item/CS_URS_2021_01/712300833"/>
    <hyperlink ref="F248" r:id="rId21" display="https://podminky.urs.cz/item/CS_URS_2021_01/712400831"/>
    <hyperlink ref="F255" r:id="rId22" display="https://podminky.urs.cz/item/CS_URS_2022_02/762331811"/>
    <hyperlink ref="F266" r:id="rId23" display="https://podminky.urs.cz/item/CS_URS_2022_02/762341811"/>
    <hyperlink ref="F270" r:id="rId24" display="https://podminky.urs.cz/item/CS_URS_2022_02/762811811"/>
    <hyperlink ref="F277" r:id="rId25" display="https://podminky.urs.cz/item/CS_URS_2022_02/764001821"/>
    <hyperlink ref="F283" r:id="rId26" display="https://podminky.urs.cz/item/CS_URS_2022_02/764002801"/>
    <hyperlink ref="F291" r:id="rId27" display="https://podminky.urs.cz/item/CS_URS_2022_02/764002851"/>
    <hyperlink ref="F295" r:id="rId28" display="https://podminky.urs.cz/item/CS_URS_2022_02/764004801"/>
    <hyperlink ref="F300" r:id="rId29" display="https://podminky.urs.cz/item/CS_URS_2022_02/766411821"/>
    <hyperlink ref="F305" r:id="rId30" display="https://podminky.urs.cz/item/CS_URS_2022_02/766411822"/>
    <hyperlink ref="F311" r:id="rId31" display="https://podminky.urs.cz/item/CS_URS_2022_02/776201811"/>
    <hyperlink ref="F318" r:id="rId32" display="https://podminky.urs.cz/item/CS_URS_2022_02/787600802"/>
    <hyperlink ref="F340" r:id="rId33" display="https://podminky.urs.cz/item/CS_URS_2022_02/030001000"/>
    <hyperlink ref="F343" r:id="rId34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896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ROUND((SUM(BE131:BE337)),  2)</f>
        <v>0</v>
      </c>
      <c r="G33" s="38"/>
      <c r="H33" s="38"/>
      <c r="I33" s="164">
        <v>0.20999999999999999</v>
      </c>
      <c r="J33" s="163">
        <f>ROUND(((SUM(BE131:BE337))*I33),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ROUND((SUM(BF131:BF337)),  2)</f>
        <v>0</v>
      </c>
      <c r="G34" s="38"/>
      <c r="H34" s="38"/>
      <c r="I34" s="164">
        <v>0.14999999999999999</v>
      </c>
      <c r="J34" s="163">
        <f>ROUND(((SUM(BF131:BF337))*I34),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ROUND((SUM(BG131:BG337)),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ROUND((SUM(BH131:BH337)),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ROUND((SUM(BI131:BI337)),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020 - Zákupy - výhybkářské stanoviště č.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366</v>
      </c>
      <c r="E99" s="196"/>
      <c r="F99" s="196"/>
      <c r="G99" s="196"/>
      <c r="H99" s="196"/>
      <c r="I99" s="196"/>
      <c r="J99" s="197">
        <f>J179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367</v>
      </c>
      <c r="E100" s="196"/>
      <c r="F100" s="196"/>
      <c r="G100" s="196"/>
      <c r="H100" s="196"/>
      <c r="I100" s="196"/>
      <c r="J100" s="197">
        <f>J196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J210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897</v>
      </c>
      <c r="E102" s="196"/>
      <c r="F102" s="196"/>
      <c r="G102" s="196"/>
      <c r="H102" s="196"/>
      <c r="I102" s="196"/>
      <c r="J102" s="197">
        <f>J240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129</v>
      </c>
      <c r="E103" s="191"/>
      <c r="F103" s="191"/>
      <c r="G103" s="191"/>
      <c r="H103" s="191"/>
      <c r="I103" s="191"/>
      <c r="J103" s="192">
        <f>J244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130</v>
      </c>
      <c r="E104" s="196"/>
      <c r="F104" s="196"/>
      <c r="G104" s="196"/>
      <c r="H104" s="196"/>
      <c r="I104" s="196"/>
      <c r="J104" s="197">
        <f>J245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131</v>
      </c>
      <c r="E105" s="196"/>
      <c r="F105" s="196"/>
      <c r="G105" s="196"/>
      <c r="H105" s="196"/>
      <c r="I105" s="196"/>
      <c r="J105" s="197">
        <f>J250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132</v>
      </c>
      <c r="E106" s="196"/>
      <c r="F106" s="196"/>
      <c r="G106" s="196"/>
      <c r="H106" s="196"/>
      <c r="I106" s="196"/>
      <c r="J106" s="197">
        <f>J272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767</v>
      </c>
      <c r="E107" s="196"/>
      <c r="F107" s="196"/>
      <c r="G107" s="196"/>
      <c r="H107" s="196"/>
      <c r="I107" s="196"/>
      <c r="J107" s="197">
        <f>J289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768</v>
      </c>
      <c r="E108" s="196"/>
      <c r="F108" s="196"/>
      <c r="G108" s="196"/>
      <c r="H108" s="196"/>
      <c r="I108" s="196"/>
      <c r="J108" s="197">
        <f>J300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370</v>
      </c>
      <c r="E109" s="196"/>
      <c r="F109" s="196"/>
      <c r="G109" s="196"/>
      <c r="H109" s="196"/>
      <c r="I109" s="196"/>
      <c r="J109" s="197">
        <f>J307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134</v>
      </c>
      <c r="E110" s="191"/>
      <c r="F110" s="191"/>
      <c r="G110" s="191"/>
      <c r="H110" s="191"/>
      <c r="I110" s="191"/>
      <c r="J110" s="192">
        <f>J313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8"/>
      <c r="C111" s="189"/>
      <c r="D111" s="190" t="s">
        <v>135</v>
      </c>
      <c r="E111" s="191"/>
      <c r="F111" s="191"/>
      <c r="G111" s="191"/>
      <c r="H111" s="191"/>
      <c r="I111" s="191"/>
      <c r="J111" s="192">
        <f>J328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3" t="str">
        <f>E7</f>
        <v>Nový Bor, Libuň, Lučany, Višňová, Zákupy, Železný Brod – demolice (strážní domky, provozní objekty)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020 - Zákupy - výhybkářské stanoviště č. II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18. 10. 2022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SŽ s.o. OŘ. Hradec Králové</v>
      </c>
      <c r="G127" s="40"/>
      <c r="H127" s="40"/>
      <c r="I127" s="32" t="s">
        <v>30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32</v>
      </c>
      <c r="J128" s="36" t="str">
        <f>E24</f>
        <v>FRAM Consult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138</v>
      </c>
      <c r="D130" s="202" t="s">
        <v>59</v>
      </c>
      <c r="E130" s="202" t="s">
        <v>55</v>
      </c>
      <c r="F130" s="202" t="s">
        <v>56</v>
      </c>
      <c r="G130" s="202" t="s">
        <v>139</v>
      </c>
      <c r="H130" s="202" t="s">
        <v>140</v>
      </c>
      <c r="I130" s="202" t="s">
        <v>141</v>
      </c>
      <c r="J130" s="202" t="s">
        <v>122</v>
      </c>
      <c r="K130" s="203" t="s">
        <v>142</v>
      </c>
      <c r="L130" s="204"/>
      <c r="M130" s="100" t="s">
        <v>1</v>
      </c>
      <c r="N130" s="101" t="s">
        <v>38</v>
      </c>
      <c r="O130" s="101" t="s">
        <v>143</v>
      </c>
      <c r="P130" s="101" t="s">
        <v>144</v>
      </c>
      <c r="Q130" s="101" t="s">
        <v>145</v>
      </c>
      <c r="R130" s="101" t="s">
        <v>146</v>
      </c>
      <c r="S130" s="101" t="s">
        <v>147</v>
      </c>
      <c r="T130" s="102" t="s">
        <v>148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149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P132+P244+P313+P328</f>
        <v>0</v>
      </c>
      <c r="Q131" s="104"/>
      <c r="R131" s="207">
        <f>R132+R244+R313+R328</f>
        <v>70.402799999999999</v>
      </c>
      <c r="S131" s="104"/>
      <c r="T131" s="208">
        <f>T132+T244+T313+T328</f>
        <v>38.690929999999994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73</v>
      </c>
      <c r="AU131" s="17" t="s">
        <v>124</v>
      </c>
      <c r="BK131" s="209">
        <f>BK132+BK244+BK313+BK328</f>
        <v>0</v>
      </c>
    </row>
    <row r="132" s="12" customFormat="1" ht="25.92" customHeight="1">
      <c r="A132" s="12"/>
      <c r="B132" s="210"/>
      <c r="C132" s="211"/>
      <c r="D132" s="212" t="s">
        <v>73</v>
      </c>
      <c r="E132" s="213" t="s">
        <v>150</v>
      </c>
      <c r="F132" s="213" t="s">
        <v>151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P133+P179+P196+P210+P240</f>
        <v>0</v>
      </c>
      <c r="Q132" s="218"/>
      <c r="R132" s="219">
        <f>R133+R179+R196+R210+R240</f>
        <v>70.402799999999999</v>
      </c>
      <c r="S132" s="218"/>
      <c r="T132" s="220">
        <f>T133+T179+T196+T210+T240</f>
        <v>37.303689999999996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82</v>
      </c>
      <c r="AT132" s="222" t="s">
        <v>73</v>
      </c>
      <c r="AU132" s="222" t="s">
        <v>74</v>
      </c>
      <c r="AY132" s="221" t="s">
        <v>152</v>
      </c>
      <c r="BK132" s="223">
        <f>BK133+BK179+BK196+BK210+BK240</f>
        <v>0</v>
      </c>
    </row>
    <row r="133" s="12" customFormat="1" ht="22.8" customHeight="1">
      <c r="A133" s="12"/>
      <c r="B133" s="210"/>
      <c r="C133" s="211"/>
      <c r="D133" s="212" t="s">
        <v>73</v>
      </c>
      <c r="E133" s="224" t="s">
        <v>82</v>
      </c>
      <c r="F133" s="224" t="s">
        <v>153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SUM(P134:P178)</f>
        <v>0</v>
      </c>
      <c r="Q133" s="218"/>
      <c r="R133" s="219">
        <f>SUM(R134:R178)</f>
        <v>70.402799999999999</v>
      </c>
      <c r="S133" s="218"/>
      <c r="T133" s="220">
        <f>SUM(T134:T178)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82</v>
      </c>
      <c r="AY133" s="221" t="s">
        <v>152</v>
      </c>
      <c r="BK133" s="223">
        <f>SUM(BK134:BK178)</f>
        <v>0</v>
      </c>
    </row>
    <row r="134" s="2" customFormat="1" ht="33" customHeight="1">
      <c r="A134" s="38"/>
      <c r="B134" s="39"/>
      <c r="C134" s="226" t="s">
        <v>331</v>
      </c>
      <c r="D134" s="226" t="s">
        <v>154</v>
      </c>
      <c r="E134" s="227" t="s">
        <v>555</v>
      </c>
      <c r="F134" s="228" t="s">
        <v>556</v>
      </c>
      <c r="G134" s="229" t="s">
        <v>157</v>
      </c>
      <c r="H134" s="230">
        <v>140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84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159</v>
      </c>
      <c r="BM134" s="237" t="s">
        <v>898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558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84</v>
      </c>
    </row>
    <row r="136" s="2" customFormat="1">
      <c r="A136" s="38"/>
      <c r="B136" s="39"/>
      <c r="C136" s="40"/>
      <c r="D136" s="244" t="s">
        <v>163</v>
      </c>
      <c r="E136" s="40"/>
      <c r="F136" s="245" t="s">
        <v>559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15" customFormat="1">
      <c r="A137" s="15"/>
      <c r="B137" s="273"/>
      <c r="C137" s="274"/>
      <c r="D137" s="239" t="s">
        <v>241</v>
      </c>
      <c r="E137" s="275" t="s">
        <v>1</v>
      </c>
      <c r="F137" s="276" t="s">
        <v>771</v>
      </c>
      <c r="G137" s="274"/>
      <c r="H137" s="275" t="s">
        <v>1</v>
      </c>
      <c r="I137" s="277"/>
      <c r="J137" s="274"/>
      <c r="K137" s="274"/>
      <c r="L137" s="278"/>
      <c r="M137" s="279"/>
      <c r="N137" s="280"/>
      <c r="O137" s="280"/>
      <c r="P137" s="280"/>
      <c r="Q137" s="280"/>
      <c r="R137" s="280"/>
      <c r="S137" s="280"/>
      <c r="T137" s="28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2" t="s">
        <v>241</v>
      </c>
      <c r="AU137" s="282" t="s">
        <v>84</v>
      </c>
      <c r="AV137" s="15" t="s">
        <v>82</v>
      </c>
      <c r="AW137" s="15" t="s">
        <v>31</v>
      </c>
      <c r="AX137" s="15" t="s">
        <v>74</v>
      </c>
      <c r="AY137" s="282" t="s">
        <v>152</v>
      </c>
    </row>
    <row r="138" s="13" customFormat="1">
      <c r="A138" s="13"/>
      <c r="B138" s="246"/>
      <c r="C138" s="247"/>
      <c r="D138" s="239" t="s">
        <v>241</v>
      </c>
      <c r="E138" s="248" t="s">
        <v>1</v>
      </c>
      <c r="F138" s="249" t="s">
        <v>775</v>
      </c>
      <c r="G138" s="247"/>
      <c r="H138" s="250">
        <v>140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241</v>
      </c>
      <c r="AU138" s="256" t="s">
        <v>84</v>
      </c>
      <c r="AV138" s="13" t="s">
        <v>84</v>
      </c>
      <c r="AW138" s="13" t="s">
        <v>31</v>
      </c>
      <c r="AX138" s="13" t="s">
        <v>74</v>
      </c>
      <c r="AY138" s="256" t="s">
        <v>152</v>
      </c>
    </row>
    <row r="139" s="14" customFormat="1">
      <c r="A139" s="14"/>
      <c r="B139" s="257"/>
      <c r="C139" s="258"/>
      <c r="D139" s="239" t="s">
        <v>241</v>
      </c>
      <c r="E139" s="259" t="s">
        <v>1</v>
      </c>
      <c r="F139" s="260" t="s">
        <v>243</v>
      </c>
      <c r="G139" s="258"/>
      <c r="H139" s="261">
        <v>140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241</v>
      </c>
      <c r="AU139" s="267" t="s">
        <v>84</v>
      </c>
      <c r="AV139" s="14" t="s">
        <v>159</v>
      </c>
      <c r="AW139" s="14" t="s">
        <v>31</v>
      </c>
      <c r="AX139" s="14" t="s">
        <v>82</v>
      </c>
      <c r="AY139" s="267" t="s">
        <v>152</v>
      </c>
    </row>
    <row r="140" s="2" customFormat="1" ht="24.15" customHeight="1">
      <c r="A140" s="38"/>
      <c r="B140" s="39"/>
      <c r="C140" s="226" t="s">
        <v>339</v>
      </c>
      <c r="D140" s="226" t="s">
        <v>154</v>
      </c>
      <c r="E140" s="227" t="s">
        <v>165</v>
      </c>
      <c r="F140" s="228" t="s">
        <v>166</v>
      </c>
      <c r="G140" s="229" t="s">
        <v>157</v>
      </c>
      <c r="H140" s="230">
        <v>140</v>
      </c>
      <c r="I140" s="231"/>
      <c r="J140" s="232">
        <f>ROUND(I140*H140,2)</f>
        <v>0</v>
      </c>
      <c r="K140" s="228" t="s">
        <v>158</v>
      </c>
      <c r="L140" s="44"/>
      <c r="M140" s="233" t="s">
        <v>1</v>
      </c>
      <c r="N140" s="234" t="s">
        <v>39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159</v>
      </c>
      <c r="AT140" s="237" t="s">
        <v>154</v>
      </c>
      <c r="AU140" s="237" t="s">
        <v>84</v>
      </c>
      <c r="AY140" s="17" t="s">
        <v>152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82</v>
      </c>
      <c r="BK140" s="238">
        <f>ROUND(I140*H140,2)</f>
        <v>0</v>
      </c>
      <c r="BL140" s="17" t="s">
        <v>159</v>
      </c>
      <c r="BM140" s="237" t="s">
        <v>899</v>
      </c>
    </row>
    <row r="141" s="2" customFormat="1">
      <c r="A141" s="38"/>
      <c r="B141" s="39"/>
      <c r="C141" s="40"/>
      <c r="D141" s="239" t="s">
        <v>161</v>
      </c>
      <c r="E141" s="40"/>
      <c r="F141" s="240" t="s">
        <v>168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84</v>
      </c>
    </row>
    <row r="142" s="2" customFormat="1">
      <c r="A142" s="38"/>
      <c r="B142" s="39"/>
      <c r="C142" s="40"/>
      <c r="D142" s="244" t="s">
        <v>163</v>
      </c>
      <c r="E142" s="40"/>
      <c r="F142" s="245" t="s">
        <v>169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84</v>
      </c>
    </row>
    <row r="143" s="15" customFormat="1">
      <c r="A143" s="15"/>
      <c r="B143" s="273"/>
      <c r="C143" s="274"/>
      <c r="D143" s="239" t="s">
        <v>241</v>
      </c>
      <c r="E143" s="275" t="s">
        <v>1</v>
      </c>
      <c r="F143" s="276" t="s">
        <v>771</v>
      </c>
      <c r="G143" s="274"/>
      <c r="H143" s="275" t="s">
        <v>1</v>
      </c>
      <c r="I143" s="277"/>
      <c r="J143" s="274"/>
      <c r="K143" s="274"/>
      <c r="L143" s="278"/>
      <c r="M143" s="279"/>
      <c r="N143" s="280"/>
      <c r="O143" s="280"/>
      <c r="P143" s="280"/>
      <c r="Q143" s="280"/>
      <c r="R143" s="280"/>
      <c r="S143" s="280"/>
      <c r="T143" s="28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2" t="s">
        <v>241</v>
      </c>
      <c r="AU143" s="282" t="s">
        <v>84</v>
      </c>
      <c r="AV143" s="15" t="s">
        <v>82</v>
      </c>
      <c r="AW143" s="15" t="s">
        <v>31</v>
      </c>
      <c r="AX143" s="15" t="s">
        <v>74</v>
      </c>
      <c r="AY143" s="282" t="s">
        <v>152</v>
      </c>
    </row>
    <row r="144" s="13" customFormat="1">
      <c r="A144" s="13"/>
      <c r="B144" s="246"/>
      <c r="C144" s="247"/>
      <c r="D144" s="239" t="s">
        <v>241</v>
      </c>
      <c r="E144" s="248" t="s">
        <v>1</v>
      </c>
      <c r="F144" s="249" t="s">
        <v>775</v>
      </c>
      <c r="G144" s="247"/>
      <c r="H144" s="250">
        <v>140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241</v>
      </c>
      <c r="AU144" s="256" t="s">
        <v>84</v>
      </c>
      <c r="AV144" s="13" t="s">
        <v>84</v>
      </c>
      <c r="AW144" s="13" t="s">
        <v>31</v>
      </c>
      <c r="AX144" s="13" t="s">
        <v>74</v>
      </c>
      <c r="AY144" s="256" t="s">
        <v>152</v>
      </c>
    </row>
    <row r="145" s="14" customFormat="1">
      <c r="A145" s="14"/>
      <c r="B145" s="257"/>
      <c r="C145" s="258"/>
      <c r="D145" s="239" t="s">
        <v>241</v>
      </c>
      <c r="E145" s="259" t="s">
        <v>1</v>
      </c>
      <c r="F145" s="260" t="s">
        <v>243</v>
      </c>
      <c r="G145" s="258"/>
      <c r="H145" s="261">
        <v>140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241</v>
      </c>
      <c r="AU145" s="267" t="s">
        <v>84</v>
      </c>
      <c r="AV145" s="14" t="s">
        <v>159</v>
      </c>
      <c r="AW145" s="14" t="s">
        <v>31</v>
      </c>
      <c r="AX145" s="14" t="s">
        <v>82</v>
      </c>
      <c r="AY145" s="267" t="s">
        <v>152</v>
      </c>
    </row>
    <row r="146" s="2" customFormat="1" ht="24.15" customHeight="1">
      <c r="A146" s="38"/>
      <c r="B146" s="39"/>
      <c r="C146" s="226" t="s">
        <v>750</v>
      </c>
      <c r="D146" s="226" t="s">
        <v>154</v>
      </c>
      <c r="E146" s="227" t="s">
        <v>565</v>
      </c>
      <c r="F146" s="228" t="s">
        <v>566</v>
      </c>
      <c r="G146" s="229" t="s">
        <v>173</v>
      </c>
      <c r="H146" s="230">
        <v>6</v>
      </c>
      <c r="I146" s="231"/>
      <c r="J146" s="232">
        <f>ROUND(I146*H146,2)</f>
        <v>0</v>
      </c>
      <c r="K146" s="228" t="s">
        <v>158</v>
      </c>
      <c r="L146" s="44"/>
      <c r="M146" s="233" t="s">
        <v>1</v>
      </c>
      <c r="N146" s="234" t="s">
        <v>39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159</v>
      </c>
      <c r="AT146" s="237" t="s">
        <v>154</v>
      </c>
      <c r="AU146" s="237" t="s">
        <v>84</v>
      </c>
      <c r="AY146" s="17" t="s">
        <v>152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82</v>
      </c>
      <c r="BK146" s="238">
        <f>ROUND(I146*H146,2)</f>
        <v>0</v>
      </c>
      <c r="BL146" s="17" t="s">
        <v>159</v>
      </c>
      <c r="BM146" s="237" t="s">
        <v>900</v>
      </c>
    </row>
    <row r="147" s="2" customFormat="1">
      <c r="A147" s="38"/>
      <c r="B147" s="39"/>
      <c r="C147" s="40"/>
      <c r="D147" s="239" t="s">
        <v>161</v>
      </c>
      <c r="E147" s="40"/>
      <c r="F147" s="240" t="s">
        <v>568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84</v>
      </c>
    </row>
    <row r="148" s="2" customFormat="1">
      <c r="A148" s="38"/>
      <c r="B148" s="39"/>
      <c r="C148" s="40"/>
      <c r="D148" s="244" t="s">
        <v>163</v>
      </c>
      <c r="E148" s="40"/>
      <c r="F148" s="245" t="s">
        <v>569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84</v>
      </c>
    </row>
    <row r="149" s="15" customFormat="1">
      <c r="A149" s="15"/>
      <c r="B149" s="273"/>
      <c r="C149" s="274"/>
      <c r="D149" s="239" t="s">
        <v>241</v>
      </c>
      <c r="E149" s="275" t="s">
        <v>1</v>
      </c>
      <c r="F149" s="276" t="s">
        <v>901</v>
      </c>
      <c r="G149" s="274"/>
      <c r="H149" s="275" t="s">
        <v>1</v>
      </c>
      <c r="I149" s="277"/>
      <c r="J149" s="274"/>
      <c r="K149" s="274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241</v>
      </c>
      <c r="AU149" s="282" t="s">
        <v>84</v>
      </c>
      <c r="AV149" s="15" t="s">
        <v>82</v>
      </c>
      <c r="AW149" s="15" t="s">
        <v>31</v>
      </c>
      <c r="AX149" s="15" t="s">
        <v>74</v>
      </c>
      <c r="AY149" s="282" t="s">
        <v>152</v>
      </c>
    </row>
    <row r="150" s="13" customFormat="1">
      <c r="A150" s="13"/>
      <c r="B150" s="246"/>
      <c r="C150" s="247"/>
      <c r="D150" s="239" t="s">
        <v>241</v>
      </c>
      <c r="E150" s="248" t="s">
        <v>1</v>
      </c>
      <c r="F150" s="249" t="s">
        <v>190</v>
      </c>
      <c r="G150" s="247"/>
      <c r="H150" s="250">
        <v>6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241</v>
      </c>
      <c r="AU150" s="256" t="s">
        <v>84</v>
      </c>
      <c r="AV150" s="13" t="s">
        <v>84</v>
      </c>
      <c r="AW150" s="13" t="s">
        <v>31</v>
      </c>
      <c r="AX150" s="13" t="s">
        <v>82</v>
      </c>
      <c r="AY150" s="256" t="s">
        <v>152</v>
      </c>
    </row>
    <row r="151" s="2" customFormat="1" ht="16.5" customHeight="1">
      <c r="A151" s="38"/>
      <c r="B151" s="39"/>
      <c r="C151" s="287" t="s">
        <v>608</v>
      </c>
      <c r="D151" s="287" t="s">
        <v>572</v>
      </c>
      <c r="E151" s="288" t="s">
        <v>573</v>
      </c>
      <c r="F151" s="289" t="s">
        <v>574</v>
      </c>
      <c r="G151" s="290" t="s">
        <v>232</v>
      </c>
      <c r="H151" s="291">
        <v>14.4</v>
      </c>
      <c r="I151" s="292"/>
      <c r="J151" s="293">
        <f>ROUND(I151*H151,2)</f>
        <v>0</v>
      </c>
      <c r="K151" s="289" t="s">
        <v>158</v>
      </c>
      <c r="L151" s="294"/>
      <c r="M151" s="295" t="s">
        <v>1</v>
      </c>
      <c r="N151" s="296" t="s">
        <v>39</v>
      </c>
      <c r="O151" s="91"/>
      <c r="P151" s="235">
        <f>O151*H151</f>
        <v>0</v>
      </c>
      <c r="Q151" s="235">
        <v>1</v>
      </c>
      <c r="R151" s="235">
        <f>Q151*H151</f>
        <v>14.4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203</v>
      </c>
      <c r="AT151" s="237" t="s">
        <v>572</v>
      </c>
      <c r="AU151" s="237" t="s">
        <v>84</v>
      </c>
      <c r="AY151" s="17" t="s">
        <v>152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82</v>
      </c>
      <c r="BK151" s="238">
        <f>ROUND(I151*H151,2)</f>
        <v>0</v>
      </c>
      <c r="BL151" s="17" t="s">
        <v>159</v>
      </c>
      <c r="BM151" s="237" t="s">
        <v>902</v>
      </c>
    </row>
    <row r="152" s="2" customFormat="1">
      <c r="A152" s="38"/>
      <c r="B152" s="39"/>
      <c r="C152" s="40"/>
      <c r="D152" s="239" t="s">
        <v>161</v>
      </c>
      <c r="E152" s="40"/>
      <c r="F152" s="240" t="s">
        <v>574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161</v>
      </c>
      <c r="AU152" s="17" t="s">
        <v>84</v>
      </c>
    </row>
    <row r="153" s="15" customFormat="1">
      <c r="A153" s="15"/>
      <c r="B153" s="273"/>
      <c r="C153" s="274"/>
      <c r="D153" s="239" t="s">
        <v>241</v>
      </c>
      <c r="E153" s="275" t="s">
        <v>1</v>
      </c>
      <c r="F153" s="276" t="s">
        <v>903</v>
      </c>
      <c r="G153" s="274"/>
      <c r="H153" s="275" t="s">
        <v>1</v>
      </c>
      <c r="I153" s="277"/>
      <c r="J153" s="274"/>
      <c r="K153" s="274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241</v>
      </c>
      <c r="AU153" s="282" t="s">
        <v>84</v>
      </c>
      <c r="AV153" s="15" t="s">
        <v>82</v>
      </c>
      <c r="AW153" s="15" t="s">
        <v>31</v>
      </c>
      <c r="AX153" s="15" t="s">
        <v>74</v>
      </c>
      <c r="AY153" s="282" t="s">
        <v>152</v>
      </c>
    </row>
    <row r="154" s="13" customFormat="1">
      <c r="A154" s="13"/>
      <c r="B154" s="246"/>
      <c r="C154" s="247"/>
      <c r="D154" s="239" t="s">
        <v>241</v>
      </c>
      <c r="E154" s="248" t="s">
        <v>1</v>
      </c>
      <c r="F154" s="249" t="s">
        <v>576</v>
      </c>
      <c r="G154" s="247"/>
      <c r="H154" s="250">
        <v>14.4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241</v>
      </c>
      <c r="AU154" s="256" t="s">
        <v>84</v>
      </c>
      <c r="AV154" s="13" t="s">
        <v>84</v>
      </c>
      <c r="AW154" s="13" t="s">
        <v>31</v>
      </c>
      <c r="AX154" s="13" t="s">
        <v>82</v>
      </c>
      <c r="AY154" s="256" t="s">
        <v>152</v>
      </c>
    </row>
    <row r="155" s="2" customFormat="1" ht="24.15" customHeight="1">
      <c r="A155" s="38"/>
      <c r="B155" s="39"/>
      <c r="C155" s="226" t="s">
        <v>345</v>
      </c>
      <c r="D155" s="226" t="s">
        <v>154</v>
      </c>
      <c r="E155" s="227" t="s">
        <v>578</v>
      </c>
      <c r="F155" s="228" t="s">
        <v>579</v>
      </c>
      <c r="G155" s="229" t="s">
        <v>157</v>
      </c>
      <c r="H155" s="230">
        <v>140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39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159</v>
      </c>
      <c r="AT155" s="237" t="s">
        <v>154</v>
      </c>
      <c r="AU155" s="237" t="s">
        <v>84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82</v>
      </c>
      <c r="BK155" s="238">
        <f>ROUND(I155*H155,2)</f>
        <v>0</v>
      </c>
      <c r="BL155" s="17" t="s">
        <v>159</v>
      </c>
      <c r="BM155" s="237" t="s">
        <v>904</v>
      </c>
    </row>
    <row r="156" s="2" customFormat="1">
      <c r="A156" s="38"/>
      <c r="B156" s="39"/>
      <c r="C156" s="40"/>
      <c r="D156" s="239" t="s">
        <v>161</v>
      </c>
      <c r="E156" s="40"/>
      <c r="F156" s="240" t="s">
        <v>581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161</v>
      </c>
      <c r="AU156" s="17" t="s">
        <v>84</v>
      </c>
    </row>
    <row r="157" s="2" customFormat="1">
      <c r="A157" s="38"/>
      <c r="B157" s="39"/>
      <c r="C157" s="40"/>
      <c r="D157" s="244" t="s">
        <v>163</v>
      </c>
      <c r="E157" s="40"/>
      <c r="F157" s="245" t="s">
        <v>582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84</v>
      </c>
    </row>
    <row r="158" s="15" customFormat="1">
      <c r="A158" s="15"/>
      <c r="B158" s="273"/>
      <c r="C158" s="274"/>
      <c r="D158" s="239" t="s">
        <v>241</v>
      </c>
      <c r="E158" s="275" t="s">
        <v>1</v>
      </c>
      <c r="F158" s="276" t="s">
        <v>771</v>
      </c>
      <c r="G158" s="274"/>
      <c r="H158" s="275" t="s">
        <v>1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241</v>
      </c>
      <c r="AU158" s="282" t="s">
        <v>84</v>
      </c>
      <c r="AV158" s="15" t="s">
        <v>82</v>
      </c>
      <c r="AW158" s="15" t="s">
        <v>31</v>
      </c>
      <c r="AX158" s="15" t="s">
        <v>74</v>
      </c>
      <c r="AY158" s="282" t="s">
        <v>152</v>
      </c>
    </row>
    <row r="159" s="13" customFormat="1">
      <c r="A159" s="13"/>
      <c r="B159" s="246"/>
      <c r="C159" s="247"/>
      <c r="D159" s="239" t="s">
        <v>241</v>
      </c>
      <c r="E159" s="248" t="s">
        <v>1</v>
      </c>
      <c r="F159" s="249" t="s">
        <v>775</v>
      </c>
      <c r="G159" s="247"/>
      <c r="H159" s="250">
        <v>140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241</v>
      </c>
      <c r="AU159" s="256" t="s">
        <v>84</v>
      </c>
      <c r="AV159" s="13" t="s">
        <v>84</v>
      </c>
      <c r="AW159" s="13" t="s">
        <v>31</v>
      </c>
      <c r="AX159" s="13" t="s">
        <v>74</v>
      </c>
      <c r="AY159" s="256" t="s">
        <v>152</v>
      </c>
    </row>
    <row r="160" s="14" customFormat="1">
      <c r="A160" s="14"/>
      <c r="B160" s="257"/>
      <c r="C160" s="258"/>
      <c r="D160" s="239" t="s">
        <v>241</v>
      </c>
      <c r="E160" s="259" t="s">
        <v>1</v>
      </c>
      <c r="F160" s="260" t="s">
        <v>243</v>
      </c>
      <c r="G160" s="258"/>
      <c r="H160" s="261">
        <v>140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241</v>
      </c>
      <c r="AU160" s="267" t="s">
        <v>84</v>
      </c>
      <c r="AV160" s="14" t="s">
        <v>159</v>
      </c>
      <c r="AW160" s="14" t="s">
        <v>31</v>
      </c>
      <c r="AX160" s="14" t="s">
        <v>82</v>
      </c>
      <c r="AY160" s="267" t="s">
        <v>152</v>
      </c>
    </row>
    <row r="161" s="2" customFormat="1" ht="37.8" customHeight="1">
      <c r="A161" s="38"/>
      <c r="B161" s="39"/>
      <c r="C161" s="226" t="s">
        <v>353</v>
      </c>
      <c r="D161" s="226" t="s">
        <v>154</v>
      </c>
      <c r="E161" s="227" t="s">
        <v>586</v>
      </c>
      <c r="F161" s="228" t="s">
        <v>587</v>
      </c>
      <c r="G161" s="229" t="s">
        <v>157</v>
      </c>
      <c r="H161" s="230">
        <v>140</v>
      </c>
      <c r="I161" s="231"/>
      <c r="J161" s="232">
        <f>ROUND(I161*H161,2)</f>
        <v>0</v>
      </c>
      <c r="K161" s="228" t="s">
        <v>158</v>
      </c>
      <c r="L161" s="44"/>
      <c r="M161" s="233" t="s">
        <v>1</v>
      </c>
      <c r="N161" s="234" t="s">
        <v>39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159</v>
      </c>
      <c r="AT161" s="237" t="s">
        <v>154</v>
      </c>
      <c r="AU161" s="237" t="s">
        <v>84</v>
      </c>
      <c r="AY161" s="17" t="s">
        <v>152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82</v>
      </c>
      <c r="BK161" s="238">
        <f>ROUND(I161*H161,2)</f>
        <v>0</v>
      </c>
      <c r="BL161" s="17" t="s">
        <v>159</v>
      </c>
      <c r="BM161" s="237" t="s">
        <v>905</v>
      </c>
    </row>
    <row r="162" s="2" customFormat="1">
      <c r="A162" s="38"/>
      <c r="B162" s="39"/>
      <c r="C162" s="40"/>
      <c r="D162" s="239" t="s">
        <v>161</v>
      </c>
      <c r="E162" s="40"/>
      <c r="F162" s="240" t="s">
        <v>589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84</v>
      </c>
    </row>
    <row r="163" s="2" customFormat="1">
      <c r="A163" s="38"/>
      <c r="B163" s="39"/>
      <c r="C163" s="40"/>
      <c r="D163" s="244" t="s">
        <v>163</v>
      </c>
      <c r="E163" s="40"/>
      <c r="F163" s="245" t="s">
        <v>590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84</v>
      </c>
    </row>
    <row r="164" s="15" customFormat="1">
      <c r="A164" s="15"/>
      <c r="B164" s="273"/>
      <c r="C164" s="274"/>
      <c r="D164" s="239" t="s">
        <v>241</v>
      </c>
      <c r="E164" s="275" t="s">
        <v>1</v>
      </c>
      <c r="F164" s="276" t="s">
        <v>771</v>
      </c>
      <c r="G164" s="274"/>
      <c r="H164" s="275" t="s">
        <v>1</v>
      </c>
      <c r="I164" s="277"/>
      <c r="J164" s="274"/>
      <c r="K164" s="274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241</v>
      </c>
      <c r="AU164" s="282" t="s">
        <v>84</v>
      </c>
      <c r="AV164" s="15" t="s">
        <v>82</v>
      </c>
      <c r="AW164" s="15" t="s">
        <v>31</v>
      </c>
      <c r="AX164" s="15" t="s">
        <v>74</v>
      </c>
      <c r="AY164" s="282" t="s">
        <v>152</v>
      </c>
    </row>
    <row r="165" s="13" customFormat="1">
      <c r="A165" s="13"/>
      <c r="B165" s="246"/>
      <c r="C165" s="247"/>
      <c r="D165" s="239" t="s">
        <v>241</v>
      </c>
      <c r="E165" s="248" t="s">
        <v>1</v>
      </c>
      <c r="F165" s="249" t="s">
        <v>775</v>
      </c>
      <c r="G165" s="247"/>
      <c r="H165" s="250">
        <v>140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241</v>
      </c>
      <c r="AU165" s="256" t="s">
        <v>84</v>
      </c>
      <c r="AV165" s="13" t="s">
        <v>84</v>
      </c>
      <c r="AW165" s="13" t="s">
        <v>31</v>
      </c>
      <c r="AX165" s="13" t="s">
        <v>74</v>
      </c>
      <c r="AY165" s="256" t="s">
        <v>152</v>
      </c>
    </row>
    <row r="166" s="14" customFormat="1">
      <c r="A166" s="14"/>
      <c r="B166" s="257"/>
      <c r="C166" s="258"/>
      <c r="D166" s="239" t="s">
        <v>241</v>
      </c>
      <c r="E166" s="259" t="s">
        <v>1</v>
      </c>
      <c r="F166" s="260" t="s">
        <v>243</v>
      </c>
      <c r="G166" s="258"/>
      <c r="H166" s="261">
        <v>140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241</v>
      </c>
      <c r="AU166" s="267" t="s">
        <v>84</v>
      </c>
      <c r="AV166" s="14" t="s">
        <v>159</v>
      </c>
      <c r="AW166" s="14" t="s">
        <v>31</v>
      </c>
      <c r="AX166" s="14" t="s">
        <v>82</v>
      </c>
      <c r="AY166" s="267" t="s">
        <v>152</v>
      </c>
    </row>
    <row r="167" s="2" customFormat="1" ht="16.5" customHeight="1">
      <c r="A167" s="38"/>
      <c r="B167" s="39"/>
      <c r="C167" s="287" t="s">
        <v>888</v>
      </c>
      <c r="D167" s="287" t="s">
        <v>572</v>
      </c>
      <c r="E167" s="288" t="s">
        <v>592</v>
      </c>
      <c r="F167" s="289" t="s">
        <v>593</v>
      </c>
      <c r="G167" s="290" t="s">
        <v>232</v>
      </c>
      <c r="H167" s="291">
        <v>56</v>
      </c>
      <c r="I167" s="292"/>
      <c r="J167" s="293">
        <f>ROUND(I167*H167,2)</f>
        <v>0</v>
      </c>
      <c r="K167" s="289" t="s">
        <v>158</v>
      </c>
      <c r="L167" s="294"/>
      <c r="M167" s="295" t="s">
        <v>1</v>
      </c>
      <c r="N167" s="296" t="s">
        <v>39</v>
      </c>
      <c r="O167" s="91"/>
      <c r="P167" s="235">
        <f>O167*H167</f>
        <v>0</v>
      </c>
      <c r="Q167" s="235">
        <v>1</v>
      </c>
      <c r="R167" s="235">
        <f>Q167*H167</f>
        <v>56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203</v>
      </c>
      <c r="AT167" s="237" t="s">
        <v>572</v>
      </c>
      <c r="AU167" s="237" t="s">
        <v>84</v>
      </c>
      <c r="AY167" s="17" t="s">
        <v>152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82</v>
      </c>
      <c r="BK167" s="238">
        <f>ROUND(I167*H167,2)</f>
        <v>0</v>
      </c>
      <c r="BL167" s="17" t="s">
        <v>159</v>
      </c>
      <c r="BM167" s="237" t="s">
        <v>906</v>
      </c>
    </row>
    <row r="168" s="2" customFormat="1">
      <c r="A168" s="38"/>
      <c r="B168" s="39"/>
      <c r="C168" s="40"/>
      <c r="D168" s="239" t="s">
        <v>161</v>
      </c>
      <c r="E168" s="40"/>
      <c r="F168" s="240" t="s">
        <v>593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161</v>
      </c>
      <c r="AU168" s="17" t="s">
        <v>84</v>
      </c>
    </row>
    <row r="169" s="2" customFormat="1" ht="24.15" customHeight="1">
      <c r="A169" s="38"/>
      <c r="B169" s="39"/>
      <c r="C169" s="226" t="s">
        <v>653</v>
      </c>
      <c r="D169" s="226" t="s">
        <v>154</v>
      </c>
      <c r="E169" s="227" t="s">
        <v>596</v>
      </c>
      <c r="F169" s="228" t="s">
        <v>597</v>
      </c>
      <c r="G169" s="229" t="s">
        <v>157</v>
      </c>
      <c r="H169" s="230">
        <v>140</v>
      </c>
      <c r="I169" s="231"/>
      <c r="J169" s="232">
        <f>ROUND(I169*H169,2)</f>
        <v>0</v>
      </c>
      <c r="K169" s="228" t="s">
        <v>158</v>
      </c>
      <c r="L169" s="44"/>
      <c r="M169" s="233" t="s">
        <v>1</v>
      </c>
      <c r="N169" s="234" t="s">
        <v>39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159</v>
      </c>
      <c r="AT169" s="237" t="s">
        <v>154</v>
      </c>
      <c r="AU169" s="237" t="s">
        <v>84</v>
      </c>
      <c r="AY169" s="17" t="s">
        <v>152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82</v>
      </c>
      <c r="BK169" s="238">
        <f>ROUND(I169*H169,2)</f>
        <v>0</v>
      </c>
      <c r="BL169" s="17" t="s">
        <v>159</v>
      </c>
      <c r="BM169" s="237" t="s">
        <v>907</v>
      </c>
    </row>
    <row r="170" s="2" customFormat="1">
      <c r="A170" s="38"/>
      <c r="B170" s="39"/>
      <c r="C170" s="40"/>
      <c r="D170" s="239" t="s">
        <v>161</v>
      </c>
      <c r="E170" s="40"/>
      <c r="F170" s="240" t="s">
        <v>599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84</v>
      </c>
    </row>
    <row r="171" s="2" customFormat="1">
      <c r="A171" s="38"/>
      <c r="B171" s="39"/>
      <c r="C171" s="40"/>
      <c r="D171" s="244" t="s">
        <v>163</v>
      </c>
      <c r="E171" s="40"/>
      <c r="F171" s="245" t="s">
        <v>600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84</v>
      </c>
    </row>
    <row r="172" s="15" customFormat="1">
      <c r="A172" s="15"/>
      <c r="B172" s="273"/>
      <c r="C172" s="274"/>
      <c r="D172" s="239" t="s">
        <v>241</v>
      </c>
      <c r="E172" s="275" t="s">
        <v>1</v>
      </c>
      <c r="F172" s="276" t="s">
        <v>771</v>
      </c>
      <c r="G172" s="274"/>
      <c r="H172" s="275" t="s">
        <v>1</v>
      </c>
      <c r="I172" s="277"/>
      <c r="J172" s="274"/>
      <c r="K172" s="274"/>
      <c r="L172" s="278"/>
      <c r="M172" s="279"/>
      <c r="N172" s="280"/>
      <c r="O172" s="280"/>
      <c r="P172" s="280"/>
      <c r="Q172" s="280"/>
      <c r="R172" s="280"/>
      <c r="S172" s="280"/>
      <c r="T172" s="28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2" t="s">
        <v>241</v>
      </c>
      <c r="AU172" s="282" t="s">
        <v>84</v>
      </c>
      <c r="AV172" s="15" t="s">
        <v>82</v>
      </c>
      <c r="AW172" s="15" t="s">
        <v>31</v>
      </c>
      <c r="AX172" s="15" t="s">
        <v>74</v>
      </c>
      <c r="AY172" s="282" t="s">
        <v>152</v>
      </c>
    </row>
    <row r="173" s="13" customFormat="1">
      <c r="A173" s="13"/>
      <c r="B173" s="246"/>
      <c r="C173" s="247"/>
      <c r="D173" s="239" t="s">
        <v>241</v>
      </c>
      <c r="E173" s="248" t="s">
        <v>1</v>
      </c>
      <c r="F173" s="249" t="s">
        <v>775</v>
      </c>
      <c r="G173" s="247"/>
      <c r="H173" s="250">
        <v>140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241</v>
      </c>
      <c r="AU173" s="256" t="s">
        <v>84</v>
      </c>
      <c r="AV173" s="13" t="s">
        <v>84</v>
      </c>
      <c r="AW173" s="13" t="s">
        <v>31</v>
      </c>
      <c r="AX173" s="13" t="s">
        <v>74</v>
      </c>
      <c r="AY173" s="256" t="s">
        <v>152</v>
      </c>
    </row>
    <row r="174" s="14" customFormat="1">
      <c r="A174" s="14"/>
      <c r="B174" s="257"/>
      <c r="C174" s="258"/>
      <c r="D174" s="239" t="s">
        <v>241</v>
      </c>
      <c r="E174" s="259" t="s">
        <v>1</v>
      </c>
      <c r="F174" s="260" t="s">
        <v>243</v>
      </c>
      <c r="G174" s="258"/>
      <c r="H174" s="261">
        <v>140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241</v>
      </c>
      <c r="AU174" s="267" t="s">
        <v>84</v>
      </c>
      <c r="AV174" s="14" t="s">
        <v>159</v>
      </c>
      <c r="AW174" s="14" t="s">
        <v>31</v>
      </c>
      <c r="AX174" s="14" t="s">
        <v>82</v>
      </c>
      <c r="AY174" s="267" t="s">
        <v>152</v>
      </c>
    </row>
    <row r="175" s="2" customFormat="1" ht="16.5" customHeight="1">
      <c r="A175" s="38"/>
      <c r="B175" s="39"/>
      <c r="C175" s="287" t="s">
        <v>648</v>
      </c>
      <c r="D175" s="287" t="s">
        <v>572</v>
      </c>
      <c r="E175" s="288" t="s">
        <v>602</v>
      </c>
      <c r="F175" s="289" t="s">
        <v>603</v>
      </c>
      <c r="G175" s="290" t="s">
        <v>604</v>
      </c>
      <c r="H175" s="291">
        <v>2.7999999999999998</v>
      </c>
      <c r="I175" s="292"/>
      <c r="J175" s="293">
        <f>ROUND(I175*H175,2)</f>
        <v>0</v>
      </c>
      <c r="K175" s="289" t="s">
        <v>158</v>
      </c>
      <c r="L175" s="294"/>
      <c r="M175" s="295" t="s">
        <v>1</v>
      </c>
      <c r="N175" s="296" t="s">
        <v>39</v>
      </c>
      <c r="O175" s="91"/>
      <c r="P175" s="235">
        <f>O175*H175</f>
        <v>0</v>
      </c>
      <c r="Q175" s="235">
        <v>0.001</v>
      </c>
      <c r="R175" s="235">
        <f>Q175*H175</f>
        <v>0.0028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203</v>
      </c>
      <c r="AT175" s="237" t="s">
        <v>572</v>
      </c>
      <c r="AU175" s="237" t="s">
        <v>84</v>
      </c>
      <c r="AY175" s="17" t="s">
        <v>152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82</v>
      </c>
      <c r="BK175" s="238">
        <f>ROUND(I175*H175,2)</f>
        <v>0</v>
      </c>
      <c r="BL175" s="17" t="s">
        <v>159</v>
      </c>
      <c r="BM175" s="237" t="s">
        <v>908</v>
      </c>
    </row>
    <row r="176" s="2" customFormat="1">
      <c r="A176" s="38"/>
      <c r="B176" s="39"/>
      <c r="C176" s="40"/>
      <c r="D176" s="239" t="s">
        <v>161</v>
      </c>
      <c r="E176" s="40"/>
      <c r="F176" s="240" t="s">
        <v>603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161</v>
      </c>
      <c r="AU176" s="17" t="s">
        <v>84</v>
      </c>
    </row>
    <row r="177" s="15" customFormat="1">
      <c r="A177" s="15"/>
      <c r="B177" s="273"/>
      <c r="C177" s="274"/>
      <c r="D177" s="239" t="s">
        <v>241</v>
      </c>
      <c r="E177" s="275" t="s">
        <v>1</v>
      </c>
      <c r="F177" s="276" t="s">
        <v>606</v>
      </c>
      <c r="G177" s="274"/>
      <c r="H177" s="275" t="s">
        <v>1</v>
      </c>
      <c r="I177" s="277"/>
      <c r="J177" s="274"/>
      <c r="K177" s="274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241</v>
      </c>
      <c r="AU177" s="282" t="s">
        <v>84</v>
      </c>
      <c r="AV177" s="15" t="s">
        <v>82</v>
      </c>
      <c r="AW177" s="15" t="s">
        <v>31</v>
      </c>
      <c r="AX177" s="15" t="s">
        <v>74</v>
      </c>
      <c r="AY177" s="282" t="s">
        <v>152</v>
      </c>
    </row>
    <row r="178" s="13" customFormat="1">
      <c r="A178" s="13"/>
      <c r="B178" s="246"/>
      <c r="C178" s="247"/>
      <c r="D178" s="239" t="s">
        <v>241</v>
      </c>
      <c r="E178" s="248" t="s">
        <v>1</v>
      </c>
      <c r="F178" s="249" t="s">
        <v>782</v>
      </c>
      <c r="G178" s="247"/>
      <c r="H178" s="250">
        <v>2.7999999999999998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241</v>
      </c>
      <c r="AU178" s="256" t="s">
        <v>84</v>
      </c>
      <c r="AV178" s="13" t="s">
        <v>84</v>
      </c>
      <c r="AW178" s="13" t="s">
        <v>31</v>
      </c>
      <c r="AX178" s="13" t="s">
        <v>82</v>
      </c>
      <c r="AY178" s="256" t="s">
        <v>152</v>
      </c>
    </row>
    <row r="179" s="12" customFormat="1" ht="22.8" customHeight="1">
      <c r="A179" s="12"/>
      <c r="B179" s="210"/>
      <c r="C179" s="211"/>
      <c r="D179" s="212" t="s">
        <v>73</v>
      </c>
      <c r="E179" s="224" t="s">
        <v>379</v>
      </c>
      <c r="F179" s="224" t="s">
        <v>380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SUM(P180:P195)</f>
        <v>0</v>
      </c>
      <c r="Q179" s="218"/>
      <c r="R179" s="219">
        <f>SUM(R180:R195)</f>
        <v>0</v>
      </c>
      <c r="S179" s="218"/>
      <c r="T179" s="220">
        <f>SUM(T180:T195)</f>
        <v>1.5918399999999999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82</v>
      </c>
      <c r="AT179" s="222" t="s">
        <v>73</v>
      </c>
      <c r="AU179" s="222" t="s">
        <v>82</v>
      </c>
      <c r="AY179" s="221" t="s">
        <v>152</v>
      </c>
      <c r="BK179" s="223">
        <f>SUM(BK180:BK195)</f>
        <v>0</v>
      </c>
    </row>
    <row r="180" s="2" customFormat="1" ht="24.15" customHeight="1">
      <c r="A180" s="38"/>
      <c r="B180" s="39"/>
      <c r="C180" s="226" t="s">
        <v>279</v>
      </c>
      <c r="D180" s="226" t="s">
        <v>154</v>
      </c>
      <c r="E180" s="227" t="s">
        <v>381</v>
      </c>
      <c r="F180" s="228" t="s">
        <v>382</v>
      </c>
      <c r="G180" s="229" t="s">
        <v>173</v>
      </c>
      <c r="H180" s="230">
        <v>0.71999999999999997</v>
      </c>
      <c r="I180" s="231"/>
      <c r="J180" s="232">
        <f>ROUND(I180*H180,2)</f>
        <v>0</v>
      </c>
      <c r="K180" s="228" t="s">
        <v>158</v>
      </c>
      <c r="L180" s="44"/>
      <c r="M180" s="233" t="s">
        <v>1</v>
      </c>
      <c r="N180" s="234" t="s">
        <v>39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1.5940000000000001</v>
      </c>
      <c r="T180" s="236">
        <f>S180*H180</f>
        <v>1.14768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159</v>
      </c>
      <c r="AT180" s="237" t="s">
        <v>154</v>
      </c>
      <c r="AU180" s="237" t="s">
        <v>84</v>
      </c>
      <c r="AY180" s="17" t="s">
        <v>152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82</v>
      </c>
      <c r="BK180" s="238">
        <f>ROUND(I180*H180,2)</f>
        <v>0</v>
      </c>
      <c r="BL180" s="17" t="s">
        <v>159</v>
      </c>
      <c r="BM180" s="237" t="s">
        <v>909</v>
      </c>
    </row>
    <row r="181" s="2" customFormat="1">
      <c r="A181" s="38"/>
      <c r="B181" s="39"/>
      <c r="C181" s="40"/>
      <c r="D181" s="239" t="s">
        <v>161</v>
      </c>
      <c r="E181" s="40"/>
      <c r="F181" s="240" t="s">
        <v>384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161</v>
      </c>
      <c r="AU181" s="17" t="s">
        <v>84</v>
      </c>
    </row>
    <row r="182" s="2" customFormat="1">
      <c r="A182" s="38"/>
      <c r="B182" s="39"/>
      <c r="C182" s="40"/>
      <c r="D182" s="244" t="s">
        <v>163</v>
      </c>
      <c r="E182" s="40"/>
      <c r="F182" s="245" t="s">
        <v>385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84</v>
      </c>
    </row>
    <row r="183" s="15" customFormat="1">
      <c r="A183" s="15"/>
      <c r="B183" s="273"/>
      <c r="C183" s="274"/>
      <c r="D183" s="239" t="s">
        <v>241</v>
      </c>
      <c r="E183" s="275" t="s">
        <v>1</v>
      </c>
      <c r="F183" s="276" t="s">
        <v>910</v>
      </c>
      <c r="G183" s="274"/>
      <c r="H183" s="275" t="s">
        <v>1</v>
      </c>
      <c r="I183" s="277"/>
      <c r="J183" s="274"/>
      <c r="K183" s="274"/>
      <c r="L183" s="278"/>
      <c r="M183" s="279"/>
      <c r="N183" s="280"/>
      <c r="O183" s="280"/>
      <c r="P183" s="280"/>
      <c r="Q183" s="280"/>
      <c r="R183" s="280"/>
      <c r="S183" s="280"/>
      <c r="T183" s="28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2" t="s">
        <v>241</v>
      </c>
      <c r="AU183" s="282" t="s">
        <v>84</v>
      </c>
      <c r="AV183" s="15" t="s">
        <v>82</v>
      </c>
      <c r="AW183" s="15" t="s">
        <v>31</v>
      </c>
      <c r="AX183" s="15" t="s">
        <v>74</v>
      </c>
      <c r="AY183" s="282" t="s">
        <v>152</v>
      </c>
    </row>
    <row r="184" s="13" customFormat="1">
      <c r="A184" s="13"/>
      <c r="B184" s="246"/>
      <c r="C184" s="247"/>
      <c r="D184" s="239" t="s">
        <v>241</v>
      </c>
      <c r="E184" s="248" t="s">
        <v>1</v>
      </c>
      <c r="F184" s="249" t="s">
        <v>785</v>
      </c>
      <c r="G184" s="247"/>
      <c r="H184" s="250">
        <v>0.71999999999999997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241</v>
      </c>
      <c r="AU184" s="256" t="s">
        <v>84</v>
      </c>
      <c r="AV184" s="13" t="s">
        <v>84</v>
      </c>
      <c r="AW184" s="13" t="s">
        <v>31</v>
      </c>
      <c r="AX184" s="13" t="s">
        <v>82</v>
      </c>
      <c r="AY184" s="256" t="s">
        <v>152</v>
      </c>
    </row>
    <row r="185" s="2" customFormat="1" ht="24.15" customHeight="1">
      <c r="A185" s="38"/>
      <c r="B185" s="39"/>
      <c r="C185" s="226" t="s">
        <v>221</v>
      </c>
      <c r="D185" s="226" t="s">
        <v>154</v>
      </c>
      <c r="E185" s="227" t="s">
        <v>786</v>
      </c>
      <c r="F185" s="228" t="s">
        <v>787</v>
      </c>
      <c r="G185" s="229" t="s">
        <v>157</v>
      </c>
      <c r="H185" s="230">
        <v>1.9199999999999999</v>
      </c>
      <c r="I185" s="231"/>
      <c r="J185" s="232">
        <f>ROUND(I185*H185,2)</f>
        <v>0</v>
      </c>
      <c r="K185" s="228" t="s">
        <v>158</v>
      </c>
      <c r="L185" s="44"/>
      <c r="M185" s="233" t="s">
        <v>1</v>
      </c>
      <c r="N185" s="234" t="s">
        <v>39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0.048000000000000001</v>
      </c>
      <c r="T185" s="236">
        <f>S185*H185</f>
        <v>0.092159999999999992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159</v>
      </c>
      <c r="AT185" s="237" t="s">
        <v>154</v>
      </c>
      <c r="AU185" s="237" t="s">
        <v>84</v>
      </c>
      <c r="AY185" s="17" t="s">
        <v>152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82</v>
      </c>
      <c r="BK185" s="238">
        <f>ROUND(I185*H185,2)</f>
        <v>0</v>
      </c>
      <c r="BL185" s="17" t="s">
        <v>159</v>
      </c>
      <c r="BM185" s="237" t="s">
        <v>911</v>
      </c>
    </row>
    <row r="186" s="2" customFormat="1">
      <c r="A186" s="38"/>
      <c r="B186" s="39"/>
      <c r="C186" s="40"/>
      <c r="D186" s="239" t="s">
        <v>161</v>
      </c>
      <c r="E186" s="40"/>
      <c r="F186" s="240" t="s">
        <v>789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161</v>
      </c>
      <c r="AU186" s="17" t="s">
        <v>84</v>
      </c>
    </row>
    <row r="187" s="2" customFormat="1">
      <c r="A187" s="38"/>
      <c r="B187" s="39"/>
      <c r="C187" s="40"/>
      <c r="D187" s="244" t="s">
        <v>163</v>
      </c>
      <c r="E187" s="40"/>
      <c r="F187" s="245" t="s">
        <v>790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84</v>
      </c>
    </row>
    <row r="188" s="13" customFormat="1">
      <c r="A188" s="13"/>
      <c r="B188" s="246"/>
      <c r="C188" s="247"/>
      <c r="D188" s="239" t="s">
        <v>241</v>
      </c>
      <c r="E188" s="248" t="s">
        <v>1</v>
      </c>
      <c r="F188" s="249" t="s">
        <v>912</v>
      </c>
      <c r="G188" s="247"/>
      <c r="H188" s="250">
        <v>1.9199999999999999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241</v>
      </c>
      <c r="AU188" s="256" t="s">
        <v>84</v>
      </c>
      <c r="AV188" s="13" t="s">
        <v>84</v>
      </c>
      <c r="AW188" s="13" t="s">
        <v>31</v>
      </c>
      <c r="AX188" s="13" t="s">
        <v>74</v>
      </c>
      <c r="AY188" s="256" t="s">
        <v>152</v>
      </c>
    </row>
    <row r="189" s="14" customFormat="1">
      <c r="A189" s="14"/>
      <c r="B189" s="257"/>
      <c r="C189" s="258"/>
      <c r="D189" s="239" t="s">
        <v>241</v>
      </c>
      <c r="E189" s="259" t="s">
        <v>1</v>
      </c>
      <c r="F189" s="260" t="s">
        <v>243</v>
      </c>
      <c r="G189" s="258"/>
      <c r="H189" s="261">
        <v>1.9199999999999999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241</v>
      </c>
      <c r="AU189" s="267" t="s">
        <v>84</v>
      </c>
      <c r="AV189" s="14" t="s">
        <v>159</v>
      </c>
      <c r="AW189" s="14" t="s">
        <v>31</v>
      </c>
      <c r="AX189" s="14" t="s">
        <v>82</v>
      </c>
      <c r="AY189" s="267" t="s">
        <v>152</v>
      </c>
    </row>
    <row r="190" s="2" customFormat="1" ht="21.75" customHeight="1">
      <c r="A190" s="38"/>
      <c r="B190" s="39"/>
      <c r="C190" s="226" t="s">
        <v>229</v>
      </c>
      <c r="D190" s="226" t="s">
        <v>154</v>
      </c>
      <c r="E190" s="227" t="s">
        <v>394</v>
      </c>
      <c r="F190" s="228" t="s">
        <v>395</v>
      </c>
      <c r="G190" s="229" t="s">
        <v>157</v>
      </c>
      <c r="H190" s="230">
        <v>4</v>
      </c>
      <c r="I190" s="231"/>
      <c r="J190" s="232">
        <f>ROUND(I190*H190,2)</f>
        <v>0</v>
      </c>
      <c r="K190" s="228" t="s">
        <v>158</v>
      </c>
      <c r="L190" s="44"/>
      <c r="M190" s="233" t="s">
        <v>1</v>
      </c>
      <c r="N190" s="234" t="s">
        <v>39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0.087999999999999995</v>
      </c>
      <c r="T190" s="236">
        <f>S190*H190</f>
        <v>0.35199999999999998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159</v>
      </c>
      <c r="AT190" s="237" t="s">
        <v>154</v>
      </c>
      <c r="AU190" s="237" t="s">
        <v>84</v>
      </c>
      <c r="AY190" s="17" t="s">
        <v>152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82</v>
      </c>
      <c r="BK190" s="238">
        <f>ROUND(I190*H190,2)</f>
        <v>0</v>
      </c>
      <c r="BL190" s="17" t="s">
        <v>159</v>
      </c>
      <c r="BM190" s="237" t="s">
        <v>913</v>
      </c>
    </row>
    <row r="191" s="2" customFormat="1">
      <c r="A191" s="38"/>
      <c r="B191" s="39"/>
      <c r="C191" s="40"/>
      <c r="D191" s="239" t="s">
        <v>161</v>
      </c>
      <c r="E191" s="40"/>
      <c r="F191" s="240" t="s">
        <v>397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84</v>
      </c>
    </row>
    <row r="192" s="2" customFormat="1">
      <c r="A192" s="38"/>
      <c r="B192" s="39"/>
      <c r="C192" s="40"/>
      <c r="D192" s="244" t="s">
        <v>163</v>
      </c>
      <c r="E192" s="40"/>
      <c r="F192" s="245" t="s">
        <v>398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84</v>
      </c>
    </row>
    <row r="193" s="13" customFormat="1">
      <c r="A193" s="13"/>
      <c r="B193" s="246"/>
      <c r="C193" s="247"/>
      <c r="D193" s="239" t="s">
        <v>241</v>
      </c>
      <c r="E193" s="248" t="s">
        <v>1</v>
      </c>
      <c r="F193" s="249" t="s">
        <v>793</v>
      </c>
      <c r="G193" s="247"/>
      <c r="H193" s="250">
        <v>2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241</v>
      </c>
      <c r="AU193" s="256" t="s">
        <v>84</v>
      </c>
      <c r="AV193" s="13" t="s">
        <v>84</v>
      </c>
      <c r="AW193" s="13" t="s">
        <v>31</v>
      </c>
      <c r="AX193" s="13" t="s">
        <v>74</v>
      </c>
      <c r="AY193" s="256" t="s">
        <v>152</v>
      </c>
    </row>
    <row r="194" s="13" customFormat="1">
      <c r="A194" s="13"/>
      <c r="B194" s="246"/>
      <c r="C194" s="247"/>
      <c r="D194" s="239" t="s">
        <v>241</v>
      </c>
      <c r="E194" s="248" t="s">
        <v>1</v>
      </c>
      <c r="F194" s="249" t="s">
        <v>914</v>
      </c>
      <c r="G194" s="247"/>
      <c r="H194" s="250">
        <v>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241</v>
      </c>
      <c r="AU194" s="256" t="s">
        <v>84</v>
      </c>
      <c r="AV194" s="13" t="s">
        <v>84</v>
      </c>
      <c r="AW194" s="13" t="s">
        <v>31</v>
      </c>
      <c r="AX194" s="13" t="s">
        <v>74</v>
      </c>
      <c r="AY194" s="256" t="s">
        <v>152</v>
      </c>
    </row>
    <row r="195" s="14" customFormat="1">
      <c r="A195" s="14"/>
      <c r="B195" s="257"/>
      <c r="C195" s="258"/>
      <c r="D195" s="239" t="s">
        <v>241</v>
      </c>
      <c r="E195" s="259" t="s">
        <v>1</v>
      </c>
      <c r="F195" s="260" t="s">
        <v>243</v>
      </c>
      <c r="G195" s="258"/>
      <c r="H195" s="261">
        <v>4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241</v>
      </c>
      <c r="AU195" s="267" t="s">
        <v>84</v>
      </c>
      <c r="AV195" s="14" t="s">
        <v>159</v>
      </c>
      <c r="AW195" s="14" t="s">
        <v>31</v>
      </c>
      <c r="AX195" s="14" t="s">
        <v>82</v>
      </c>
      <c r="AY195" s="267" t="s">
        <v>152</v>
      </c>
    </row>
    <row r="196" s="12" customFormat="1" ht="22.8" customHeight="1">
      <c r="A196" s="12"/>
      <c r="B196" s="210"/>
      <c r="C196" s="211"/>
      <c r="D196" s="212" t="s">
        <v>73</v>
      </c>
      <c r="E196" s="224" t="s">
        <v>401</v>
      </c>
      <c r="F196" s="224" t="s">
        <v>402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SUM(P197:P209)</f>
        <v>0</v>
      </c>
      <c r="Q196" s="218"/>
      <c r="R196" s="219">
        <f>SUM(R197:R209)</f>
        <v>0</v>
      </c>
      <c r="S196" s="218"/>
      <c r="T196" s="220">
        <f>SUM(T197:T209)</f>
        <v>35.711849999999998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82</v>
      </c>
      <c r="AT196" s="222" t="s">
        <v>73</v>
      </c>
      <c r="AU196" s="222" t="s">
        <v>82</v>
      </c>
      <c r="AY196" s="221" t="s">
        <v>152</v>
      </c>
      <c r="BK196" s="223">
        <f>SUM(BK197:BK209)</f>
        <v>0</v>
      </c>
    </row>
    <row r="197" s="2" customFormat="1" ht="24.15" customHeight="1">
      <c r="A197" s="38"/>
      <c r="B197" s="39"/>
      <c r="C197" s="226" t="s">
        <v>267</v>
      </c>
      <c r="D197" s="226" t="s">
        <v>154</v>
      </c>
      <c r="E197" s="227" t="s">
        <v>216</v>
      </c>
      <c r="F197" s="228" t="s">
        <v>217</v>
      </c>
      <c r="G197" s="229" t="s">
        <v>173</v>
      </c>
      <c r="H197" s="230">
        <v>6.5999999999999996</v>
      </c>
      <c r="I197" s="231"/>
      <c r="J197" s="232">
        <f>ROUND(I197*H197,2)</f>
        <v>0</v>
      </c>
      <c r="K197" s="228" t="s">
        <v>158</v>
      </c>
      <c r="L197" s="44"/>
      <c r="M197" s="233" t="s">
        <v>1</v>
      </c>
      <c r="N197" s="234" t="s">
        <v>39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0.039</v>
      </c>
      <c r="T197" s="236">
        <f>S197*H197</f>
        <v>0.25739999999999996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159</v>
      </c>
      <c r="AT197" s="237" t="s">
        <v>154</v>
      </c>
      <c r="AU197" s="237" t="s">
        <v>84</v>
      </c>
      <c r="AY197" s="17" t="s">
        <v>152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82</v>
      </c>
      <c r="BK197" s="238">
        <f>ROUND(I197*H197,2)</f>
        <v>0</v>
      </c>
      <c r="BL197" s="17" t="s">
        <v>159</v>
      </c>
      <c r="BM197" s="237" t="s">
        <v>915</v>
      </c>
    </row>
    <row r="198" s="2" customFormat="1">
      <c r="A198" s="38"/>
      <c r="B198" s="39"/>
      <c r="C198" s="40"/>
      <c r="D198" s="239" t="s">
        <v>161</v>
      </c>
      <c r="E198" s="40"/>
      <c r="F198" s="240" t="s">
        <v>219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84</v>
      </c>
    </row>
    <row r="199" s="2" customFormat="1">
      <c r="A199" s="38"/>
      <c r="B199" s="39"/>
      <c r="C199" s="40"/>
      <c r="D199" s="244" t="s">
        <v>163</v>
      </c>
      <c r="E199" s="40"/>
      <c r="F199" s="245" t="s">
        <v>220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84</v>
      </c>
    </row>
    <row r="200" s="15" customFormat="1">
      <c r="A200" s="15"/>
      <c r="B200" s="273"/>
      <c r="C200" s="274"/>
      <c r="D200" s="239" t="s">
        <v>241</v>
      </c>
      <c r="E200" s="275" t="s">
        <v>1</v>
      </c>
      <c r="F200" s="276" t="s">
        <v>916</v>
      </c>
      <c r="G200" s="274"/>
      <c r="H200" s="275" t="s">
        <v>1</v>
      </c>
      <c r="I200" s="277"/>
      <c r="J200" s="274"/>
      <c r="K200" s="274"/>
      <c r="L200" s="278"/>
      <c r="M200" s="279"/>
      <c r="N200" s="280"/>
      <c r="O200" s="280"/>
      <c r="P200" s="280"/>
      <c r="Q200" s="280"/>
      <c r="R200" s="280"/>
      <c r="S200" s="280"/>
      <c r="T200" s="28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2" t="s">
        <v>241</v>
      </c>
      <c r="AU200" s="282" t="s">
        <v>84</v>
      </c>
      <c r="AV200" s="15" t="s">
        <v>82</v>
      </c>
      <c r="AW200" s="15" t="s">
        <v>31</v>
      </c>
      <c r="AX200" s="15" t="s">
        <v>74</v>
      </c>
      <c r="AY200" s="282" t="s">
        <v>152</v>
      </c>
    </row>
    <row r="201" s="13" customFormat="1">
      <c r="A201" s="13"/>
      <c r="B201" s="246"/>
      <c r="C201" s="247"/>
      <c r="D201" s="239" t="s">
        <v>241</v>
      </c>
      <c r="E201" s="248" t="s">
        <v>1</v>
      </c>
      <c r="F201" s="249" t="s">
        <v>917</v>
      </c>
      <c r="G201" s="247"/>
      <c r="H201" s="250">
        <v>6.5999999999999996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241</v>
      </c>
      <c r="AU201" s="256" t="s">
        <v>84</v>
      </c>
      <c r="AV201" s="13" t="s">
        <v>84</v>
      </c>
      <c r="AW201" s="13" t="s">
        <v>31</v>
      </c>
      <c r="AX201" s="13" t="s">
        <v>82</v>
      </c>
      <c r="AY201" s="256" t="s">
        <v>152</v>
      </c>
    </row>
    <row r="202" s="2" customFormat="1" ht="33" customHeight="1">
      <c r="A202" s="38"/>
      <c r="B202" s="39"/>
      <c r="C202" s="226" t="s">
        <v>244</v>
      </c>
      <c r="D202" s="226" t="s">
        <v>154</v>
      </c>
      <c r="E202" s="227" t="s">
        <v>403</v>
      </c>
      <c r="F202" s="228" t="s">
        <v>404</v>
      </c>
      <c r="G202" s="229" t="s">
        <v>173</v>
      </c>
      <c r="H202" s="230">
        <v>75.435000000000002</v>
      </c>
      <c r="I202" s="231"/>
      <c r="J202" s="232">
        <f>ROUND(I202*H202,2)</f>
        <v>0</v>
      </c>
      <c r="K202" s="228" t="s">
        <v>158</v>
      </c>
      <c r="L202" s="44"/>
      <c r="M202" s="233" t="s">
        <v>1</v>
      </c>
      <c r="N202" s="234" t="s">
        <v>39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0.46999999999999997</v>
      </c>
      <c r="T202" s="236">
        <f>S202*H202</f>
        <v>35.454450000000001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159</v>
      </c>
      <c r="AT202" s="237" t="s">
        <v>154</v>
      </c>
      <c r="AU202" s="237" t="s">
        <v>84</v>
      </c>
      <c r="AY202" s="17" t="s">
        <v>152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82</v>
      </c>
      <c r="BK202" s="238">
        <f>ROUND(I202*H202,2)</f>
        <v>0</v>
      </c>
      <c r="BL202" s="17" t="s">
        <v>159</v>
      </c>
      <c r="BM202" s="237" t="s">
        <v>918</v>
      </c>
    </row>
    <row r="203" s="2" customFormat="1">
      <c r="A203" s="38"/>
      <c r="B203" s="39"/>
      <c r="C203" s="40"/>
      <c r="D203" s="239" t="s">
        <v>161</v>
      </c>
      <c r="E203" s="40"/>
      <c r="F203" s="240" t="s">
        <v>406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161</v>
      </c>
      <c r="AU203" s="17" t="s">
        <v>84</v>
      </c>
    </row>
    <row r="204" s="2" customFormat="1">
      <c r="A204" s="38"/>
      <c r="B204" s="39"/>
      <c r="C204" s="40"/>
      <c r="D204" s="244" t="s">
        <v>163</v>
      </c>
      <c r="E204" s="40"/>
      <c r="F204" s="245" t="s">
        <v>407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163</v>
      </c>
      <c r="AU204" s="17" t="s">
        <v>84</v>
      </c>
    </row>
    <row r="205" s="15" customFormat="1">
      <c r="A205" s="15"/>
      <c r="B205" s="273"/>
      <c r="C205" s="274"/>
      <c r="D205" s="239" t="s">
        <v>241</v>
      </c>
      <c r="E205" s="275" t="s">
        <v>1</v>
      </c>
      <c r="F205" s="276" t="s">
        <v>919</v>
      </c>
      <c r="G205" s="274"/>
      <c r="H205" s="275" t="s">
        <v>1</v>
      </c>
      <c r="I205" s="277"/>
      <c r="J205" s="274"/>
      <c r="K205" s="274"/>
      <c r="L205" s="278"/>
      <c r="M205" s="279"/>
      <c r="N205" s="280"/>
      <c r="O205" s="280"/>
      <c r="P205" s="280"/>
      <c r="Q205" s="280"/>
      <c r="R205" s="280"/>
      <c r="S205" s="280"/>
      <c r="T205" s="28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2" t="s">
        <v>241</v>
      </c>
      <c r="AU205" s="282" t="s">
        <v>84</v>
      </c>
      <c r="AV205" s="15" t="s">
        <v>82</v>
      </c>
      <c r="AW205" s="15" t="s">
        <v>31</v>
      </c>
      <c r="AX205" s="15" t="s">
        <v>74</v>
      </c>
      <c r="AY205" s="282" t="s">
        <v>152</v>
      </c>
    </row>
    <row r="206" s="13" customFormat="1">
      <c r="A206" s="13"/>
      <c r="B206" s="246"/>
      <c r="C206" s="247"/>
      <c r="D206" s="239" t="s">
        <v>241</v>
      </c>
      <c r="E206" s="248" t="s">
        <v>1</v>
      </c>
      <c r="F206" s="249" t="s">
        <v>920</v>
      </c>
      <c r="G206" s="247"/>
      <c r="H206" s="250">
        <v>74.400000000000006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241</v>
      </c>
      <c r="AU206" s="256" t="s">
        <v>84</v>
      </c>
      <c r="AV206" s="13" t="s">
        <v>84</v>
      </c>
      <c r="AW206" s="13" t="s">
        <v>31</v>
      </c>
      <c r="AX206" s="13" t="s">
        <v>74</v>
      </c>
      <c r="AY206" s="256" t="s">
        <v>152</v>
      </c>
    </row>
    <row r="207" s="15" customFormat="1">
      <c r="A207" s="15"/>
      <c r="B207" s="273"/>
      <c r="C207" s="274"/>
      <c r="D207" s="239" t="s">
        <v>241</v>
      </c>
      <c r="E207" s="275" t="s">
        <v>1</v>
      </c>
      <c r="F207" s="276" t="s">
        <v>921</v>
      </c>
      <c r="G207" s="274"/>
      <c r="H207" s="275" t="s">
        <v>1</v>
      </c>
      <c r="I207" s="277"/>
      <c r="J207" s="274"/>
      <c r="K207" s="274"/>
      <c r="L207" s="278"/>
      <c r="M207" s="279"/>
      <c r="N207" s="280"/>
      <c r="O207" s="280"/>
      <c r="P207" s="280"/>
      <c r="Q207" s="280"/>
      <c r="R207" s="280"/>
      <c r="S207" s="280"/>
      <c r="T207" s="28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2" t="s">
        <v>241</v>
      </c>
      <c r="AU207" s="282" t="s">
        <v>84</v>
      </c>
      <c r="AV207" s="15" t="s">
        <v>82</v>
      </c>
      <c r="AW207" s="15" t="s">
        <v>31</v>
      </c>
      <c r="AX207" s="15" t="s">
        <v>74</v>
      </c>
      <c r="AY207" s="282" t="s">
        <v>152</v>
      </c>
    </row>
    <row r="208" s="13" customFormat="1">
      <c r="A208" s="13"/>
      <c r="B208" s="246"/>
      <c r="C208" s="247"/>
      <c r="D208" s="239" t="s">
        <v>241</v>
      </c>
      <c r="E208" s="248" t="s">
        <v>1</v>
      </c>
      <c r="F208" s="249" t="s">
        <v>922</v>
      </c>
      <c r="G208" s="247"/>
      <c r="H208" s="250">
        <v>1.0349999999999999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241</v>
      </c>
      <c r="AU208" s="256" t="s">
        <v>84</v>
      </c>
      <c r="AV208" s="13" t="s">
        <v>84</v>
      </c>
      <c r="AW208" s="13" t="s">
        <v>31</v>
      </c>
      <c r="AX208" s="13" t="s">
        <v>74</v>
      </c>
      <c r="AY208" s="256" t="s">
        <v>152</v>
      </c>
    </row>
    <row r="209" s="14" customFormat="1">
      <c r="A209" s="14"/>
      <c r="B209" s="257"/>
      <c r="C209" s="258"/>
      <c r="D209" s="239" t="s">
        <v>241</v>
      </c>
      <c r="E209" s="259" t="s">
        <v>1</v>
      </c>
      <c r="F209" s="260" t="s">
        <v>243</v>
      </c>
      <c r="G209" s="258"/>
      <c r="H209" s="261">
        <v>75.435000000000002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241</v>
      </c>
      <c r="AU209" s="267" t="s">
        <v>84</v>
      </c>
      <c r="AV209" s="14" t="s">
        <v>159</v>
      </c>
      <c r="AW209" s="14" t="s">
        <v>31</v>
      </c>
      <c r="AX209" s="14" t="s">
        <v>82</v>
      </c>
      <c r="AY209" s="267" t="s">
        <v>152</v>
      </c>
    </row>
    <row r="210" s="12" customFormat="1" ht="22.8" customHeight="1">
      <c r="A210" s="12"/>
      <c r="B210" s="210"/>
      <c r="C210" s="211"/>
      <c r="D210" s="212" t="s">
        <v>73</v>
      </c>
      <c r="E210" s="224" t="s">
        <v>227</v>
      </c>
      <c r="F210" s="224" t="s">
        <v>228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SUM(P211:P239)</f>
        <v>0</v>
      </c>
      <c r="Q210" s="218"/>
      <c r="R210" s="219">
        <f>SUM(R211:R239)</f>
        <v>0</v>
      </c>
      <c r="S210" s="218"/>
      <c r="T210" s="220">
        <f>SUM(T211:T239)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82</v>
      </c>
      <c r="AT210" s="222" t="s">
        <v>73</v>
      </c>
      <c r="AU210" s="222" t="s">
        <v>82</v>
      </c>
      <c r="AY210" s="221" t="s">
        <v>152</v>
      </c>
      <c r="BK210" s="223">
        <f>SUM(BK211:BK239)</f>
        <v>0</v>
      </c>
    </row>
    <row r="211" s="2" customFormat="1" ht="33" customHeight="1">
      <c r="A211" s="38"/>
      <c r="B211" s="39"/>
      <c r="C211" s="226" t="s">
        <v>273</v>
      </c>
      <c r="D211" s="226" t="s">
        <v>154</v>
      </c>
      <c r="E211" s="227" t="s">
        <v>230</v>
      </c>
      <c r="F211" s="228" t="s">
        <v>231</v>
      </c>
      <c r="G211" s="229" t="s">
        <v>232</v>
      </c>
      <c r="H211" s="230">
        <v>38.691000000000002</v>
      </c>
      <c r="I211" s="231"/>
      <c r="J211" s="232">
        <f>ROUND(I211*H211,2)</f>
        <v>0</v>
      </c>
      <c r="K211" s="228" t="s">
        <v>158</v>
      </c>
      <c r="L211" s="44"/>
      <c r="M211" s="233" t="s">
        <v>1</v>
      </c>
      <c r="N211" s="234" t="s">
        <v>39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159</v>
      </c>
      <c r="AT211" s="237" t="s">
        <v>154</v>
      </c>
      <c r="AU211" s="237" t="s">
        <v>84</v>
      </c>
      <c r="AY211" s="17" t="s">
        <v>152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82</v>
      </c>
      <c r="BK211" s="238">
        <f>ROUND(I211*H211,2)</f>
        <v>0</v>
      </c>
      <c r="BL211" s="17" t="s">
        <v>159</v>
      </c>
      <c r="BM211" s="237" t="s">
        <v>923</v>
      </c>
    </row>
    <row r="212" s="2" customFormat="1">
      <c r="A212" s="38"/>
      <c r="B212" s="39"/>
      <c r="C212" s="40"/>
      <c r="D212" s="239" t="s">
        <v>161</v>
      </c>
      <c r="E212" s="40"/>
      <c r="F212" s="240" t="s">
        <v>234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161</v>
      </c>
      <c r="AU212" s="17" t="s">
        <v>84</v>
      </c>
    </row>
    <row r="213" s="2" customFormat="1">
      <c r="A213" s="38"/>
      <c r="B213" s="39"/>
      <c r="C213" s="40"/>
      <c r="D213" s="244" t="s">
        <v>163</v>
      </c>
      <c r="E213" s="40"/>
      <c r="F213" s="245" t="s">
        <v>235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84</v>
      </c>
    </row>
    <row r="214" s="2" customFormat="1" ht="16.5" customHeight="1">
      <c r="A214" s="38"/>
      <c r="B214" s="39"/>
      <c r="C214" s="226" t="s">
        <v>7</v>
      </c>
      <c r="D214" s="226" t="s">
        <v>154</v>
      </c>
      <c r="E214" s="227" t="s">
        <v>245</v>
      </c>
      <c r="F214" s="228" t="s">
        <v>246</v>
      </c>
      <c r="G214" s="229" t="s">
        <v>232</v>
      </c>
      <c r="H214" s="230">
        <v>38.691000000000002</v>
      </c>
      <c r="I214" s="231"/>
      <c r="J214" s="232">
        <f>ROUND(I214*H214,2)</f>
        <v>0</v>
      </c>
      <c r="K214" s="228" t="s">
        <v>158</v>
      </c>
      <c r="L214" s="44"/>
      <c r="M214" s="233" t="s">
        <v>1</v>
      </c>
      <c r="N214" s="234" t="s">
        <v>39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159</v>
      </c>
      <c r="AT214" s="237" t="s">
        <v>154</v>
      </c>
      <c r="AU214" s="237" t="s">
        <v>84</v>
      </c>
      <c r="AY214" s="17" t="s">
        <v>152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82</v>
      </c>
      <c r="BK214" s="238">
        <f>ROUND(I214*H214,2)</f>
        <v>0</v>
      </c>
      <c r="BL214" s="17" t="s">
        <v>159</v>
      </c>
      <c r="BM214" s="237" t="s">
        <v>924</v>
      </c>
    </row>
    <row r="215" s="2" customFormat="1">
      <c r="A215" s="38"/>
      <c r="B215" s="39"/>
      <c r="C215" s="40"/>
      <c r="D215" s="239" t="s">
        <v>161</v>
      </c>
      <c r="E215" s="40"/>
      <c r="F215" s="240" t="s">
        <v>248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161</v>
      </c>
      <c r="AU215" s="17" t="s">
        <v>84</v>
      </c>
    </row>
    <row r="216" s="2" customFormat="1">
      <c r="A216" s="38"/>
      <c r="B216" s="39"/>
      <c r="C216" s="40"/>
      <c r="D216" s="244" t="s">
        <v>163</v>
      </c>
      <c r="E216" s="40"/>
      <c r="F216" s="245" t="s">
        <v>249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84</v>
      </c>
    </row>
    <row r="217" s="2" customFormat="1" ht="16.5" customHeight="1">
      <c r="A217" s="38"/>
      <c r="B217" s="39"/>
      <c r="C217" s="226" t="s">
        <v>675</v>
      </c>
      <c r="D217" s="226" t="s">
        <v>154</v>
      </c>
      <c r="E217" s="227" t="s">
        <v>411</v>
      </c>
      <c r="F217" s="228" t="s">
        <v>412</v>
      </c>
      <c r="G217" s="229" t="s">
        <v>232</v>
      </c>
      <c r="H217" s="230">
        <v>38.691000000000002</v>
      </c>
      <c r="I217" s="231"/>
      <c r="J217" s="232">
        <f>ROUND(I217*H217,2)</f>
        <v>0</v>
      </c>
      <c r="K217" s="228" t="s">
        <v>158</v>
      </c>
      <c r="L217" s="44"/>
      <c r="M217" s="233" t="s">
        <v>1</v>
      </c>
      <c r="N217" s="234" t="s">
        <v>39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159</v>
      </c>
      <c r="AT217" s="237" t="s">
        <v>154</v>
      </c>
      <c r="AU217" s="237" t="s">
        <v>84</v>
      </c>
      <c r="AY217" s="17" t="s">
        <v>152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82</v>
      </c>
      <c r="BK217" s="238">
        <f>ROUND(I217*H217,2)</f>
        <v>0</v>
      </c>
      <c r="BL217" s="17" t="s">
        <v>159</v>
      </c>
      <c r="BM217" s="237" t="s">
        <v>925</v>
      </c>
    </row>
    <row r="218" s="2" customFormat="1">
      <c r="A218" s="38"/>
      <c r="B218" s="39"/>
      <c r="C218" s="40"/>
      <c r="D218" s="239" t="s">
        <v>161</v>
      </c>
      <c r="E218" s="40"/>
      <c r="F218" s="240" t="s">
        <v>414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161</v>
      </c>
      <c r="AU218" s="17" t="s">
        <v>84</v>
      </c>
    </row>
    <row r="219" s="2" customFormat="1">
      <c r="A219" s="38"/>
      <c r="B219" s="39"/>
      <c r="C219" s="40"/>
      <c r="D219" s="244" t="s">
        <v>163</v>
      </c>
      <c r="E219" s="40"/>
      <c r="F219" s="245" t="s">
        <v>415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163</v>
      </c>
      <c r="AU219" s="17" t="s">
        <v>84</v>
      </c>
    </row>
    <row r="220" s="2" customFormat="1" ht="24.15" customHeight="1">
      <c r="A220" s="38"/>
      <c r="B220" s="39"/>
      <c r="C220" s="226" t="s">
        <v>289</v>
      </c>
      <c r="D220" s="226" t="s">
        <v>154</v>
      </c>
      <c r="E220" s="227" t="s">
        <v>926</v>
      </c>
      <c r="F220" s="228" t="s">
        <v>927</v>
      </c>
      <c r="G220" s="229" t="s">
        <v>232</v>
      </c>
      <c r="H220" s="230">
        <v>1857.1679999999999</v>
      </c>
      <c r="I220" s="231"/>
      <c r="J220" s="232">
        <f>ROUND(I220*H220,2)</f>
        <v>0</v>
      </c>
      <c r="K220" s="228" t="s">
        <v>158</v>
      </c>
      <c r="L220" s="44"/>
      <c r="M220" s="233" t="s">
        <v>1</v>
      </c>
      <c r="N220" s="234" t="s">
        <v>39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159</v>
      </c>
      <c r="AT220" s="237" t="s">
        <v>154</v>
      </c>
      <c r="AU220" s="237" t="s">
        <v>84</v>
      </c>
      <c r="AY220" s="17" t="s">
        <v>152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82</v>
      </c>
      <c r="BK220" s="238">
        <f>ROUND(I220*H220,2)</f>
        <v>0</v>
      </c>
      <c r="BL220" s="17" t="s">
        <v>159</v>
      </c>
      <c r="BM220" s="237" t="s">
        <v>928</v>
      </c>
    </row>
    <row r="221" s="2" customFormat="1">
      <c r="A221" s="38"/>
      <c r="B221" s="39"/>
      <c r="C221" s="40"/>
      <c r="D221" s="239" t="s">
        <v>161</v>
      </c>
      <c r="E221" s="40"/>
      <c r="F221" s="240" t="s">
        <v>929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161</v>
      </c>
      <c r="AU221" s="17" t="s">
        <v>84</v>
      </c>
    </row>
    <row r="222" s="2" customFormat="1">
      <c r="A222" s="38"/>
      <c r="B222" s="39"/>
      <c r="C222" s="40"/>
      <c r="D222" s="244" t="s">
        <v>163</v>
      </c>
      <c r="E222" s="40"/>
      <c r="F222" s="245" t="s">
        <v>930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163</v>
      </c>
      <c r="AU222" s="17" t="s">
        <v>84</v>
      </c>
    </row>
    <row r="223" s="13" customFormat="1">
      <c r="A223" s="13"/>
      <c r="B223" s="246"/>
      <c r="C223" s="247"/>
      <c r="D223" s="239" t="s">
        <v>241</v>
      </c>
      <c r="E223" s="248" t="s">
        <v>1</v>
      </c>
      <c r="F223" s="249" t="s">
        <v>931</v>
      </c>
      <c r="G223" s="247"/>
      <c r="H223" s="250">
        <v>1857.1679999999999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241</v>
      </c>
      <c r="AU223" s="256" t="s">
        <v>84</v>
      </c>
      <c r="AV223" s="13" t="s">
        <v>84</v>
      </c>
      <c r="AW223" s="13" t="s">
        <v>31</v>
      </c>
      <c r="AX223" s="13" t="s">
        <v>82</v>
      </c>
      <c r="AY223" s="256" t="s">
        <v>152</v>
      </c>
    </row>
    <row r="224" s="2" customFormat="1" ht="33" customHeight="1">
      <c r="A224" s="38"/>
      <c r="B224" s="39"/>
      <c r="C224" s="226" t="s">
        <v>303</v>
      </c>
      <c r="D224" s="226" t="s">
        <v>154</v>
      </c>
      <c r="E224" s="227" t="s">
        <v>427</v>
      </c>
      <c r="F224" s="228" t="s">
        <v>428</v>
      </c>
      <c r="G224" s="229" t="s">
        <v>232</v>
      </c>
      <c r="H224" s="230">
        <v>36.859999999999999</v>
      </c>
      <c r="I224" s="231"/>
      <c r="J224" s="232">
        <f>ROUND(I224*H224,2)</f>
        <v>0</v>
      </c>
      <c r="K224" s="228" t="s">
        <v>158</v>
      </c>
      <c r="L224" s="44"/>
      <c r="M224" s="233" t="s">
        <v>1</v>
      </c>
      <c r="N224" s="234" t="s">
        <v>39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159</v>
      </c>
      <c r="AT224" s="237" t="s">
        <v>154</v>
      </c>
      <c r="AU224" s="237" t="s">
        <v>84</v>
      </c>
      <c r="AY224" s="17" t="s">
        <v>152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82</v>
      </c>
      <c r="BK224" s="238">
        <f>ROUND(I224*H224,2)</f>
        <v>0</v>
      </c>
      <c r="BL224" s="17" t="s">
        <v>159</v>
      </c>
      <c r="BM224" s="237" t="s">
        <v>932</v>
      </c>
    </row>
    <row r="225" s="2" customFormat="1">
      <c r="A225" s="38"/>
      <c r="B225" s="39"/>
      <c r="C225" s="40"/>
      <c r="D225" s="239" t="s">
        <v>161</v>
      </c>
      <c r="E225" s="40"/>
      <c r="F225" s="240" t="s">
        <v>430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84</v>
      </c>
    </row>
    <row r="226" s="2" customFormat="1">
      <c r="A226" s="38"/>
      <c r="B226" s="39"/>
      <c r="C226" s="40"/>
      <c r="D226" s="244" t="s">
        <v>163</v>
      </c>
      <c r="E226" s="40"/>
      <c r="F226" s="245" t="s">
        <v>431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163</v>
      </c>
      <c r="AU226" s="17" t="s">
        <v>84</v>
      </c>
    </row>
    <row r="227" s="13" customFormat="1">
      <c r="A227" s="13"/>
      <c r="B227" s="246"/>
      <c r="C227" s="247"/>
      <c r="D227" s="239" t="s">
        <v>241</v>
      </c>
      <c r="E227" s="248" t="s">
        <v>1</v>
      </c>
      <c r="F227" s="249" t="s">
        <v>933</v>
      </c>
      <c r="G227" s="247"/>
      <c r="H227" s="250">
        <v>36.859999999999999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241</v>
      </c>
      <c r="AU227" s="256" t="s">
        <v>84</v>
      </c>
      <c r="AV227" s="13" t="s">
        <v>84</v>
      </c>
      <c r="AW227" s="13" t="s">
        <v>31</v>
      </c>
      <c r="AX227" s="13" t="s">
        <v>82</v>
      </c>
      <c r="AY227" s="256" t="s">
        <v>152</v>
      </c>
    </row>
    <row r="228" s="2" customFormat="1" ht="33" customHeight="1">
      <c r="A228" s="38"/>
      <c r="B228" s="39"/>
      <c r="C228" s="226" t="s">
        <v>317</v>
      </c>
      <c r="D228" s="226" t="s">
        <v>154</v>
      </c>
      <c r="E228" s="227" t="s">
        <v>433</v>
      </c>
      <c r="F228" s="228" t="s">
        <v>434</v>
      </c>
      <c r="G228" s="229" t="s">
        <v>232</v>
      </c>
      <c r="H228" s="230">
        <v>0.027</v>
      </c>
      <c r="I228" s="231"/>
      <c r="J228" s="232">
        <f>ROUND(I228*H228,2)</f>
        <v>0</v>
      </c>
      <c r="K228" s="228" t="s">
        <v>158</v>
      </c>
      <c r="L228" s="44"/>
      <c r="M228" s="233" t="s">
        <v>1</v>
      </c>
      <c r="N228" s="234" t="s">
        <v>39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159</v>
      </c>
      <c r="AT228" s="237" t="s">
        <v>154</v>
      </c>
      <c r="AU228" s="237" t="s">
        <v>84</v>
      </c>
      <c r="AY228" s="17" t="s">
        <v>152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82</v>
      </c>
      <c r="BK228" s="238">
        <f>ROUND(I228*H228,2)</f>
        <v>0</v>
      </c>
      <c r="BL228" s="17" t="s">
        <v>159</v>
      </c>
      <c r="BM228" s="237" t="s">
        <v>934</v>
      </c>
    </row>
    <row r="229" s="2" customFormat="1">
      <c r="A229" s="38"/>
      <c r="B229" s="39"/>
      <c r="C229" s="40"/>
      <c r="D229" s="239" t="s">
        <v>161</v>
      </c>
      <c r="E229" s="40"/>
      <c r="F229" s="240" t="s">
        <v>436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84</v>
      </c>
    </row>
    <row r="230" s="2" customFormat="1">
      <c r="A230" s="38"/>
      <c r="B230" s="39"/>
      <c r="C230" s="40"/>
      <c r="D230" s="244" t="s">
        <v>163</v>
      </c>
      <c r="E230" s="40"/>
      <c r="F230" s="245" t="s">
        <v>437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163</v>
      </c>
      <c r="AU230" s="17" t="s">
        <v>84</v>
      </c>
    </row>
    <row r="231" s="13" customFormat="1">
      <c r="A231" s="13"/>
      <c r="B231" s="246"/>
      <c r="C231" s="247"/>
      <c r="D231" s="239" t="s">
        <v>241</v>
      </c>
      <c r="E231" s="248" t="s">
        <v>1</v>
      </c>
      <c r="F231" s="249" t="s">
        <v>935</v>
      </c>
      <c r="G231" s="247"/>
      <c r="H231" s="250">
        <v>0.027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241</v>
      </c>
      <c r="AU231" s="256" t="s">
        <v>84</v>
      </c>
      <c r="AV231" s="13" t="s">
        <v>84</v>
      </c>
      <c r="AW231" s="13" t="s">
        <v>31</v>
      </c>
      <c r="AX231" s="13" t="s">
        <v>82</v>
      </c>
      <c r="AY231" s="256" t="s">
        <v>152</v>
      </c>
    </row>
    <row r="232" s="2" customFormat="1" ht="33" customHeight="1">
      <c r="A232" s="38"/>
      <c r="B232" s="39"/>
      <c r="C232" s="226" t="s">
        <v>311</v>
      </c>
      <c r="D232" s="226" t="s">
        <v>154</v>
      </c>
      <c r="E232" s="227" t="s">
        <v>256</v>
      </c>
      <c r="F232" s="228" t="s">
        <v>257</v>
      </c>
      <c r="G232" s="229" t="s">
        <v>232</v>
      </c>
      <c r="H232" s="230">
        <v>1.452</v>
      </c>
      <c r="I232" s="231"/>
      <c r="J232" s="232">
        <f>ROUND(I232*H232,2)</f>
        <v>0</v>
      </c>
      <c r="K232" s="228" t="s">
        <v>158</v>
      </c>
      <c r="L232" s="44"/>
      <c r="M232" s="233" t="s">
        <v>1</v>
      </c>
      <c r="N232" s="234" t="s">
        <v>39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159</v>
      </c>
      <c r="AT232" s="237" t="s">
        <v>154</v>
      </c>
      <c r="AU232" s="237" t="s">
        <v>84</v>
      </c>
      <c r="AY232" s="17" t="s">
        <v>152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82</v>
      </c>
      <c r="BK232" s="238">
        <f>ROUND(I232*H232,2)</f>
        <v>0</v>
      </c>
      <c r="BL232" s="17" t="s">
        <v>159</v>
      </c>
      <c r="BM232" s="237" t="s">
        <v>936</v>
      </c>
    </row>
    <row r="233" s="2" customFormat="1">
      <c r="A233" s="38"/>
      <c r="B233" s="39"/>
      <c r="C233" s="40"/>
      <c r="D233" s="239" t="s">
        <v>161</v>
      </c>
      <c r="E233" s="40"/>
      <c r="F233" s="240" t="s">
        <v>259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161</v>
      </c>
      <c r="AU233" s="17" t="s">
        <v>84</v>
      </c>
    </row>
    <row r="234" s="2" customFormat="1">
      <c r="A234" s="38"/>
      <c r="B234" s="39"/>
      <c r="C234" s="40"/>
      <c r="D234" s="244" t="s">
        <v>163</v>
      </c>
      <c r="E234" s="40"/>
      <c r="F234" s="245" t="s">
        <v>260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163</v>
      </c>
      <c r="AU234" s="17" t="s">
        <v>84</v>
      </c>
    </row>
    <row r="235" s="13" customFormat="1">
      <c r="A235" s="13"/>
      <c r="B235" s="246"/>
      <c r="C235" s="247"/>
      <c r="D235" s="239" t="s">
        <v>241</v>
      </c>
      <c r="E235" s="248" t="s">
        <v>1</v>
      </c>
      <c r="F235" s="249" t="s">
        <v>937</v>
      </c>
      <c r="G235" s="247"/>
      <c r="H235" s="250">
        <v>1.452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241</v>
      </c>
      <c r="AU235" s="256" t="s">
        <v>84</v>
      </c>
      <c r="AV235" s="13" t="s">
        <v>84</v>
      </c>
      <c r="AW235" s="13" t="s">
        <v>31</v>
      </c>
      <c r="AX235" s="13" t="s">
        <v>82</v>
      </c>
      <c r="AY235" s="256" t="s">
        <v>152</v>
      </c>
    </row>
    <row r="236" s="2" customFormat="1" ht="33" customHeight="1">
      <c r="A236" s="38"/>
      <c r="B236" s="39"/>
      <c r="C236" s="226" t="s">
        <v>325</v>
      </c>
      <c r="D236" s="226" t="s">
        <v>154</v>
      </c>
      <c r="E236" s="227" t="s">
        <v>262</v>
      </c>
      <c r="F236" s="228" t="s">
        <v>263</v>
      </c>
      <c r="G236" s="229" t="s">
        <v>232</v>
      </c>
      <c r="H236" s="230">
        <v>0.312</v>
      </c>
      <c r="I236" s="231"/>
      <c r="J236" s="232">
        <f>ROUND(I236*H236,2)</f>
        <v>0</v>
      </c>
      <c r="K236" s="228" t="s">
        <v>158</v>
      </c>
      <c r="L236" s="44"/>
      <c r="M236" s="233" t="s">
        <v>1</v>
      </c>
      <c r="N236" s="234" t="s">
        <v>39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159</v>
      </c>
      <c r="AT236" s="237" t="s">
        <v>154</v>
      </c>
      <c r="AU236" s="237" t="s">
        <v>84</v>
      </c>
      <c r="AY236" s="17" t="s">
        <v>152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82</v>
      </c>
      <c r="BK236" s="238">
        <f>ROUND(I236*H236,2)</f>
        <v>0</v>
      </c>
      <c r="BL236" s="17" t="s">
        <v>159</v>
      </c>
      <c r="BM236" s="237" t="s">
        <v>938</v>
      </c>
    </row>
    <row r="237" s="2" customFormat="1">
      <c r="A237" s="38"/>
      <c r="B237" s="39"/>
      <c r="C237" s="40"/>
      <c r="D237" s="239" t="s">
        <v>161</v>
      </c>
      <c r="E237" s="40"/>
      <c r="F237" s="240" t="s">
        <v>265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161</v>
      </c>
      <c r="AU237" s="17" t="s">
        <v>84</v>
      </c>
    </row>
    <row r="238" s="2" customFormat="1">
      <c r="A238" s="38"/>
      <c r="B238" s="39"/>
      <c r="C238" s="40"/>
      <c r="D238" s="244" t="s">
        <v>163</v>
      </c>
      <c r="E238" s="40"/>
      <c r="F238" s="245" t="s">
        <v>266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163</v>
      </c>
      <c r="AU238" s="17" t="s">
        <v>84</v>
      </c>
    </row>
    <row r="239" s="13" customFormat="1">
      <c r="A239" s="13"/>
      <c r="B239" s="246"/>
      <c r="C239" s="247"/>
      <c r="D239" s="239" t="s">
        <v>241</v>
      </c>
      <c r="E239" s="248" t="s">
        <v>1</v>
      </c>
      <c r="F239" s="249" t="s">
        <v>939</v>
      </c>
      <c r="G239" s="247"/>
      <c r="H239" s="250">
        <v>0.312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241</v>
      </c>
      <c r="AU239" s="256" t="s">
        <v>84</v>
      </c>
      <c r="AV239" s="13" t="s">
        <v>84</v>
      </c>
      <c r="AW239" s="13" t="s">
        <v>31</v>
      </c>
      <c r="AX239" s="13" t="s">
        <v>82</v>
      </c>
      <c r="AY239" s="256" t="s">
        <v>152</v>
      </c>
    </row>
    <row r="240" s="12" customFormat="1" ht="22.8" customHeight="1">
      <c r="A240" s="12"/>
      <c r="B240" s="210"/>
      <c r="C240" s="211"/>
      <c r="D240" s="212" t="s">
        <v>73</v>
      </c>
      <c r="E240" s="224" t="s">
        <v>940</v>
      </c>
      <c r="F240" s="224" t="s">
        <v>941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SUM(P241:P243)</f>
        <v>0</v>
      </c>
      <c r="Q240" s="218"/>
      <c r="R240" s="219">
        <f>SUM(R241:R243)</f>
        <v>0</v>
      </c>
      <c r="S240" s="218"/>
      <c r="T240" s="220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82</v>
      </c>
      <c r="AT240" s="222" t="s">
        <v>73</v>
      </c>
      <c r="AU240" s="222" t="s">
        <v>82</v>
      </c>
      <c r="AY240" s="221" t="s">
        <v>152</v>
      </c>
      <c r="BK240" s="223">
        <f>SUM(BK241:BK243)</f>
        <v>0</v>
      </c>
    </row>
    <row r="241" s="2" customFormat="1" ht="16.5" customHeight="1">
      <c r="A241" s="38"/>
      <c r="B241" s="39"/>
      <c r="C241" s="226" t="s">
        <v>669</v>
      </c>
      <c r="D241" s="226" t="s">
        <v>154</v>
      </c>
      <c r="E241" s="227" t="s">
        <v>942</v>
      </c>
      <c r="F241" s="228" t="s">
        <v>943</v>
      </c>
      <c r="G241" s="229" t="s">
        <v>232</v>
      </c>
      <c r="H241" s="230">
        <v>70.403000000000006</v>
      </c>
      <c r="I241" s="231"/>
      <c r="J241" s="232">
        <f>ROUND(I241*H241,2)</f>
        <v>0</v>
      </c>
      <c r="K241" s="228" t="s">
        <v>158</v>
      </c>
      <c r="L241" s="44"/>
      <c r="M241" s="233" t="s">
        <v>1</v>
      </c>
      <c r="N241" s="234" t="s">
        <v>39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159</v>
      </c>
      <c r="AT241" s="237" t="s">
        <v>154</v>
      </c>
      <c r="AU241" s="237" t="s">
        <v>84</v>
      </c>
      <c r="AY241" s="17" t="s">
        <v>152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82</v>
      </c>
      <c r="BK241" s="238">
        <f>ROUND(I241*H241,2)</f>
        <v>0</v>
      </c>
      <c r="BL241" s="17" t="s">
        <v>159</v>
      </c>
      <c r="BM241" s="237" t="s">
        <v>944</v>
      </c>
    </row>
    <row r="242" s="2" customFormat="1">
      <c r="A242" s="38"/>
      <c r="B242" s="39"/>
      <c r="C242" s="40"/>
      <c r="D242" s="239" t="s">
        <v>161</v>
      </c>
      <c r="E242" s="40"/>
      <c r="F242" s="240" t="s">
        <v>945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161</v>
      </c>
      <c r="AU242" s="17" t="s">
        <v>84</v>
      </c>
    </row>
    <row r="243" s="2" customFormat="1">
      <c r="A243" s="38"/>
      <c r="B243" s="39"/>
      <c r="C243" s="40"/>
      <c r="D243" s="244" t="s">
        <v>163</v>
      </c>
      <c r="E243" s="40"/>
      <c r="F243" s="245" t="s">
        <v>946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84</v>
      </c>
    </row>
    <row r="244" s="12" customFormat="1" ht="25.92" customHeight="1">
      <c r="A244" s="12"/>
      <c r="B244" s="210"/>
      <c r="C244" s="211"/>
      <c r="D244" s="212" t="s">
        <v>73</v>
      </c>
      <c r="E244" s="213" t="s">
        <v>285</v>
      </c>
      <c r="F244" s="213" t="s">
        <v>286</v>
      </c>
      <c r="G244" s="211"/>
      <c r="H244" s="211"/>
      <c r="I244" s="214"/>
      <c r="J244" s="215">
        <f>BK244</f>
        <v>0</v>
      </c>
      <c r="K244" s="211"/>
      <c r="L244" s="216"/>
      <c r="M244" s="217"/>
      <c r="N244" s="218"/>
      <c r="O244" s="218"/>
      <c r="P244" s="219">
        <f>P245+P250+P272+P289+P300+P307</f>
        <v>0</v>
      </c>
      <c r="Q244" s="218"/>
      <c r="R244" s="219">
        <f>R245+R250+R272+R289+R300+R307</f>
        <v>0</v>
      </c>
      <c r="S244" s="218"/>
      <c r="T244" s="220">
        <f>T245+T250+T272+T289+T300+T307</f>
        <v>1.3872399999999998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84</v>
      </c>
      <c r="AT244" s="222" t="s">
        <v>73</v>
      </c>
      <c r="AU244" s="222" t="s">
        <v>74</v>
      </c>
      <c r="AY244" s="221" t="s">
        <v>152</v>
      </c>
      <c r="BK244" s="223">
        <f>BK245+BK250+BK272+BK289+BK300+BK307</f>
        <v>0</v>
      </c>
    </row>
    <row r="245" s="12" customFormat="1" ht="22.8" customHeight="1">
      <c r="A245" s="12"/>
      <c r="B245" s="210"/>
      <c r="C245" s="211"/>
      <c r="D245" s="212" t="s">
        <v>73</v>
      </c>
      <c r="E245" s="224" t="s">
        <v>287</v>
      </c>
      <c r="F245" s="224" t="s">
        <v>288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SUM(P246:P249)</f>
        <v>0</v>
      </c>
      <c r="Q245" s="218"/>
      <c r="R245" s="219">
        <f>SUM(R246:R249)</f>
        <v>0</v>
      </c>
      <c r="S245" s="218"/>
      <c r="T245" s="220">
        <f>SUM(T246:T249)</f>
        <v>0.28000000000000003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84</v>
      </c>
      <c r="AT245" s="222" t="s">
        <v>73</v>
      </c>
      <c r="AU245" s="222" t="s">
        <v>82</v>
      </c>
      <c r="AY245" s="221" t="s">
        <v>152</v>
      </c>
      <c r="BK245" s="223">
        <f>SUM(BK246:BK249)</f>
        <v>0</v>
      </c>
    </row>
    <row r="246" s="2" customFormat="1" ht="24.15" customHeight="1">
      <c r="A246" s="38"/>
      <c r="B246" s="39"/>
      <c r="C246" s="226" t="s">
        <v>170</v>
      </c>
      <c r="D246" s="226" t="s">
        <v>154</v>
      </c>
      <c r="E246" s="227" t="s">
        <v>947</v>
      </c>
      <c r="F246" s="228" t="s">
        <v>948</v>
      </c>
      <c r="G246" s="229" t="s">
        <v>157</v>
      </c>
      <c r="H246" s="230">
        <v>28</v>
      </c>
      <c r="I246" s="231"/>
      <c r="J246" s="232">
        <f>ROUND(I246*H246,2)</f>
        <v>0</v>
      </c>
      <c r="K246" s="228" t="s">
        <v>529</v>
      </c>
      <c r="L246" s="44"/>
      <c r="M246" s="233" t="s">
        <v>1</v>
      </c>
      <c r="N246" s="234" t="s">
        <v>39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0.01</v>
      </c>
      <c r="T246" s="236">
        <f>S246*H246</f>
        <v>0.28000000000000003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261</v>
      </c>
      <c r="AT246" s="237" t="s">
        <v>154</v>
      </c>
      <c r="AU246" s="237" t="s">
        <v>84</v>
      </c>
      <c r="AY246" s="17" t="s">
        <v>152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82</v>
      </c>
      <c r="BK246" s="238">
        <f>ROUND(I246*H246,2)</f>
        <v>0</v>
      </c>
      <c r="BL246" s="17" t="s">
        <v>261</v>
      </c>
      <c r="BM246" s="237" t="s">
        <v>949</v>
      </c>
    </row>
    <row r="247" s="2" customFormat="1">
      <c r="A247" s="38"/>
      <c r="B247" s="39"/>
      <c r="C247" s="40"/>
      <c r="D247" s="239" t="s">
        <v>161</v>
      </c>
      <c r="E247" s="40"/>
      <c r="F247" s="240" t="s">
        <v>948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161</v>
      </c>
      <c r="AU247" s="17" t="s">
        <v>84</v>
      </c>
    </row>
    <row r="248" s="2" customFormat="1">
      <c r="A248" s="38"/>
      <c r="B248" s="39"/>
      <c r="C248" s="40"/>
      <c r="D248" s="244" t="s">
        <v>163</v>
      </c>
      <c r="E248" s="40"/>
      <c r="F248" s="245" t="s">
        <v>950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84</v>
      </c>
    </row>
    <row r="249" s="13" customFormat="1">
      <c r="A249" s="13"/>
      <c r="B249" s="246"/>
      <c r="C249" s="247"/>
      <c r="D249" s="239" t="s">
        <v>241</v>
      </c>
      <c r="E249" s="248" t="s">
        <v>1</v>
      </c>
      <c r="F249" s="249" t="s">
        <v>951</v>
      </c>
      <c r="G249" s="247"/>
      <c r="H249" s="250">
        <v>28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241</v>
      </c>
      <c r="AU249" s="256" t="s">
        <v>84</v>
      </c>
      <c r="AV249" s="13" t="s">
        <v>84</v>
      </c>
      <c r="AW249" s="13" t="s">
        <v>31</v>
      </c>
      <c r="AX249" s="13" t="s">
        <v>82</v>
      </c>
      <c r="AY249" s="256" t="s">
        <v>152</v>
      </c>
    </row>
    <row r="250" s="12" customFormat="1" ht="22.8" customHeight="1">
      <c r="A250" s="12"/>
      <c r="B250" s="210"/>
      <c r="C250" s="211"/>
      <c r="D250" s="212" t="s">
        <v>73</v>
      </c>
      <c r="E250" s="224" t="s">
        <v>295</v>
      </c>
      <c r="F250" s="224" t="s">
        <v>296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SUM(P251:P271)</f>
        <v>0</v>
      </c>
      <c r="Q250" s="218"/>
      <c r="R250" s="219">
        <f>SUM(R251:R271)</f>
        <v>0</v>
      </c>
      <c r="S250" s="218"/>
      <c r="T250" s="220">
        <f>SUM(T251:T271)</f>
        <v>0.96804000000000001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84</v>
      </c>
      <c r="AT250" s="222" t="s">
        <v>73</v>
      </c>
      <c r="AU250" s="222" t="s">
        <v>82</v>
      </c>
      <c r="AY250" s="221" t="s">
        <v>152</v>
      </c>
      <c r="BK250" s="223">
        <f>SUM(BK251:BK271)</f>
        <v>0</v>
      </c>
    </row>
    <row r="251" s="2" customFormat="1" ht="24.15" customHeight="1">
      <c r="A251" s="38"/>
      <c r="B251" s="39"/>
      <c r="C251" s="226" t="s">
        <v>159</v>
      </c>
      <c r="D251" s="226" t="s">
        <v>154</v>
      </c>
      <c r="E251" s="227" t="s">
        <v>454</v>
      </c>
      <c r="F251" s="228" t="s">
        <v>455</v>
      </c>
      <c r="G251" s="229" t="s">
        <v>206</v>
      </c>
      <c r="H251" s="230">
        <v>46</v>
      </c>
      <c r="I251" s="231"/>
      <c r="J251" s="232">
        <f>ROUND(I251*H251,2)</f>
        <v>0</v>
      </c>
      <c r="K251" s="228" t="s">
        <v>158</v>
      </c>
      <c r="L251" s="44"/>
      <c r="M251" s="233" t="s">
        <v>1</v>
      </c>
      <c r="N251" s="234" t="s">
        <v>39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0.0080000000000000002</v>
      </c>
      <c r="T251" s="236">
        <f>S251*H251</f>
        <v>0.36799999999999999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261</v>
      </c>
      <c r="AT251" s="237" t="s">
        <v>154</v>
      </c>
      <c r="AU251" s="237" t="s">
        <v>84</v>
      </c>
      <c r="AY251" s="17" t="s">
        <v>152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82</v>
      </c>
      <c r="BK251" s="238">
        <f>ROUND(I251*H251,2)</f>
        <v>0</v>
      </c>
      <c r="BL251" s="17" t="s">
        <v>261</v>
      </c>
      <c r="BM251" s="237" t="s">
        <v>952</v>
      </c>
    </row>
    <row r="252" s="2" customFormat="1">
      <c r="A252" s="38"/>
      <c r="B252" s="39"/>
      <c r="C252" s="40"/>
      <c r="D252" s="239" t="s">
        <v>161</v>
      </c>
      <c r="E252" s="40"/>
      <c r="F252" s="240" t="s">
        <v>457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84</v>
      </c>
    </row>
    <row r="253" s="2" customFormat="1">
      <c r="A253" s="38"/>
      <c r="B253" s="39"/>
      <c r="C253" s="40"/>
      <c r="D253" s="244" t="s">
        <v>163</v>
      </c>
      <c r="E253" s="40"/>
      <c r="F253" s="245" t="s">
        <v>458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163</v>
      </c>
      <c r="AU253" s="17" t="s">
        <v>84</v>
      </c>
    </row>
    <row r="254" s="15" customFormat="1">
      <c r="A254" s="15"/>
      <c r="B254" s="273"/>
      <c r="C254" s="274"/>
      <c r="D254" s="239" t="s">
        <v>241</v>
      </c>
      <c r="E254" s="275" t="s">
        <v>1</v>
      </c>
      <c r="F254" s="276" t="s">
        <v>825</v>
      </c>
      <c r="G254" s="274"/>
      <c r="H254" s="275" t="s">
        <v>1</v>
      </c>
      <c r="I254" s="277"/>
      <c r="J254" s="274"/>
      <c r="K254" s="274"/>
      <c r="L254" s="278"/>
      <c r="M254" s="279"/>
      <c r="N254" s="280"/>
      <c r="O254" s="280"/>
      <c r="P254" s="280"/>
      <c r="Q254" s="280"/>
      <c r="R254" s="280"/>
      <c r="S254" s="280"/>
      <c r="T254" s="28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2" t="s">
        <v>241</v>
      </c>
      <c r="AU254" s="282" t="s">
        <v>84</v>
      </c>
      <c r="AV254" s="15" t="s">
        <v>82</v>
      </c>
      <c r="AW254" s="15" t="s">
        <v>31</v>
      </c>
      <c r="AX254" s="15" t="s">
        <v>74</v>
      </c>
      <c r="AY254" s="282" t="s">
        <v>152</v>
      </c>
    </row>
    <row r="255" s="15" customFormat="1">
      <c r="A255" s="15"/>
      <c r="B255" s="273"/>
      <c r="C255" s="274"/>
      <c r="D255" s="239" t="s">
        <v>241</v>
      </c>
      <c r="E255" s="275" t="s">
        <v>1</v>
      </c>
      <c r="F255" s="276" t="s">
        <v>826</v>
      </c>
      <c r="G255" s="274"/>
      <c r="H255" s="275" t="s">
        <v>1</v>
      </c>
      <c r="I255" s="277"/>
      <c r="J255" s="274"/>
      <c r="K255" s="274"/>
      <c r="L255" s="278"/>
      <c r="M255" s="279"/>
      <c r="N255" s="280"/>
      <c r="O255" s="280"/>
      <c r="P255" s="280"/>
      <c r="Q255" s="280"/>
      <c r="R255" s="280"/>
      <c r="S255" s="280"/>
      <c r="T255" s="28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2" t="s">
        <v>241</v>
      </c>
      <c r="AU255" s="282" t="s">
        <v>84</v>
      </c>
      <c r="AV255" s="15" t="s">
        <v>82</v>
      </c>
      <c r="AW255" s="15" t="s">
        <v>31</v>
      </c>
      <c r="AX255" s="15" t="s">
        <v>74</v>
      </c>
      <c r="AY255" s="282" t="s">
        <v>152</v>
      </c>
    </row>
    <row r="256" s="13" customFormat="1">
      <c r="A256" s="13"/>
      <c r="B256" s="246"/>
      <c r="C256" s="247"/>
      <c r="D256" s="239" t="s">
        <v>241</v>
      </c>
      <c r="E256" s="248" t="s">
        <v>1</v>
      </c>
      <c r="F256" s="249" t="s">
        <v>953</v>
      </c>
      <c r="G256" s="247"/>
      <c r="H256" s="250">
        <v>12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241</v>
      </c>
      <c r="AU256" s="256" t="s">
        <v>84</v>
      </c>
      <c r="AV256" s="13" t="s">
        <v>84</v>
      </c>
      <c r="AW256" s="13" t="s">
        <v>31</v>
      </c>
      <c r="AX256" s="13" t="s">
        <v>74</v>
      </c>
      <c r="AY256" s="256" t="s">
        <v>152</v>
      </c>
    </row>
    <row r="257" s="15" customFormat="1">
      <c r="A257" s="15"/>
      <c r="B257" s="273"/>
      <c r="C257" s="274"/>
      <c r="D257" s="239" t="s">
        <v>241</v>
      </c>
      <c r="E257" s="275" t="s">
        <v>1</v>
      </c>
      <c r="F257" s="276" t="s">
        <v>828</v>
      </c>
      <c r="G257" s="274"/>
      <c r="H257" s="275" t="s">
        <v>1</v>
      </c>
      <c r="I257" s="277"/>
      <c r="J257" s="274"/>
      <c r="K257" s="274"/>
      <c r="L257" s="278"/>
      <c r="M257" s="279"/>
      <c r="N257" s="280"/>
      <c r="O257" s="280"/>
      <c r="P257" s="280"/>
      <c r="Q257" s="280"/>
      <c r="R257" s="280"/>
      <c r="S257" s="280"/>
      <c r="T257" s="28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2" t="s">
        <v>241</v>
      </c>
      <c r="AU257" s="282" t="s">
        <v>84</v>
      </c>
      <c r="AV257" s="15" t="s">
        <v>82</v>
      </c>
      <c r="AW257" s="15" t="s">
        <v>31</v>
      </c>
      <c r="AX257" s="15" t="s">
        <v>74</v>
      </c>
      <c r="AY257" s="282" t="s">
        <v>152</v>
      </c>
    </row>
    <row r="258" s="13" customFormat="1">
      <c r="A258" s="13"/>
      <c r="B258" s="246"/>
      <c r="C258" s="247"/>
      <c r="D258" s="239" t="s">
        <v>241</v>
      </c>
      <c r="E258" s="248" t="s">
        <v>1</v>
      </c>
      <c r="F258" s="249" t="s">
        <v>190</v>
      </c>
      <c r="G258" s="247"/>
      <c r="H258" s="250">
        <v>6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241</v>
      </c>
      <c r="AU258" s="256" t="s">
        <v>84</v>
      </c>
      <c r="AV258" s="13" t="s">
        <v>84</v>
      </c>
      <c r="AW258" s="13" t="s">
        <v>31</v>
      </c>
      <c r="AX258" s="13" t="s">
        <v>74</v>
      </c>
      <c r="AY258" s="256" t="s">
        <v>152</v>
      </c>
    </row>
    <row r="259" s="15" customFormat="1">
      <c r="A259" s="15"/>
      <c r="B259" s="273"/>
      <c r="C259" s="274"/>
      <c r="D259" s="239" t="s">
        <v>241</v>
      </c>
      <c r="E259" s="275" t="s">
        <v>1</v>
      </c>
      <c r="F259" s="276" t="s">
        <v>461</v>
      </c>
      <c r="G259" s="274"/>
      <c r="H259" s="275" t="s">
        <v>1</v>
      </c>
      <c r="I259" s="277"/>
      <c r="J259" s="274"/>
      <c r="K259" s="274"/>
      <c r="L259" s="278"/>
      <c r="M259" s="279"/>
      <c r="N259" s="280"/>
      <c r="O259" s="280"/>
      <c r="P259" s="280"/>
      <c r="Q259" s="280"/>
      <c r="R259" s="280"/>
      <c r="S259" s="280"/>
      <c r="T259" s="28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2" t="s">
        <v>241</v>
      </c>
      <c r="AU259" s="282" t="s">
        <v>84</v>
      </c>
      <c r="AV259" s="15" t="s">
        <v>82</v>
      </c>
      <c r="AW259" s="15" t="s">
        <v>31</v>
      </c>
      <c r="AX259" s="15" t="s">
        <v>74</v>
      </c>
      <c r="AY259" s="282" t="s">
        <v>152</v>
      </c>
    </row>
    <row r="260" s="13" customFormat="1">
      <c r="A260" s="13"/>
      <c r="B260" s="246"/>
      <c r="C260" s="247"/>
      <c r="D260" s="239" t="s">
        <v>241</v>
      </c>
      <c r="E260" s="248" t="s">
        <v>1</v>
      </c>
      <c r="F260" s="249" t="s">
        <v>954</v>
      </c>
      <c r="G260" s="247"/>
      <c r="H260" s="250">
        <v>28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241</v>
      </c>
      <c r="AU260" s="256" t="s">
        <v>84</v>
      </c>
      <c r="AV260" s="13" t="s">
        <v>84</v>
      </c>
      <c r="AW260" s="13" t="s">
        <v>31</v>
      </c>
      <c r="AX260" s="13" t="s">
        <v>74</v>
      </c>
      <c r="AY260" s="256" t="s">
        <v>152</v>
      </c>
    </row>
    <row r="261" s="14" customFormat="1">
      <c r="A261" s="14"/>
      <c r="B261" s="257"/>
      <c r="C261" s="258"/>
      <c r="D261" s="239" t="s">
        <v>241</v>
      </c>
      <c r="E261" s="259" t="s">
        <v>1</v>
      </c>
      <c r="F261" s="260" t="s">
        <v>243</v>
      </c>
      <c r="G261" s="258"/>
      <c r="H261" s="261">
        <v>46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241</v>
      </c>
      <c r="AU261" s="267" t="s">
        <v>84</v>
      </c>
      <c r="AV261" s="14" t="s">
        <v>159</v>
      </c>
      <c r="AW261" s="14" t="s">
        <v>31</v>
      </c>
      <c r="AX261" s="14" t="s">
        <v>82</v>
      </c>
      <c r="AY261" s="267" t="s">
        <v>152</v>
      </c>
    </row>
    <row r="262" s="2" customFormat="1" ht="16.5" customHeight="1">
      <c r="A262" s="38"/>
      <c r="B262" s="39"/>
      <c r="C262" s="226" t="s">
        <v>182</v>
      </c>
      <c r="D262" s="226" t="s">
        <v>154</v>
      </c>
      <c r="E262" s="227" t="s">
        <v>304</v>
      </c>
      <c r="F262" s="228" t="s">
        <v>305</v>
      </c>
      <c r="G262" s="229" t="s">
        <v>157</v>
      </c>
      <c r="H262" s="230">
        <v>28</v>
      </c>
      <c r="I262" s="231"/>
      <c r="J262" s="232">
        <f>ROUND(I262*H262,2)</f>
        <v>0</v>
      </c>
      <c r="K262" s="228" t="s">
        <v>158</v>
      </c>
      <c r="L262" s="44"/>
      <c r="M262" s="233" t="s">
        <v>1</v>
      </c>
      <c r="N262" s="234" t="s">
        <v>39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0.014999999999999999</v>
      </c>
      <c r="T262" s="236">
        <f>S262*H262</f>
        <v>0.41999999999999998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261</v>
      </c>
      <c r="AT262" s="237" t="s">
        <v>154</v>
      </c>
      <c r="AU262" s="237" t="s">
        <v>84</v>
      </c>
      <c r="AY262" s="17" t="s">
        <v>152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82</v>
      </c>
      <c r="BK262" s="238">
        <f>ROUND(I262*H262,2)</f>
        <v>0</v>
      </c>
      <c r="BL262" s="17" t="s">
        <v>261</v>
      </c>
      <c r="BM262" s="237" t="s">
        <v>955</v>
      </c>
    </row>
    <row r="263" s="2" customFormat="1">
      <c r="A263" s="38"/>
      <c r="B263" s="39"/>
      <c r="C263" s="40"/>
      <c r="D263" s="239" t="s">
        <v>161</v>
      </c>
      <c r="E263" s="40"/>
      <c r="F263" s="240" t="s">
        <v>307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161</v>
      </c>
      <c r="AU263" s="17" t="s">
        <v>84</v>
      </c>
    </row>
    <row r="264" s="2" customFormat="1">
      <c r="A264" s="38"/>
      <c r="B264" s="39"/>
      <c r="C264" s="40"/>
      <c r="D264" s="244" t="s">
        <v>163</v>
      </c>
      <c r="E264" s="40"/>
      <c r="F264" s="245" t="s">
        <v>308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163</v>
      </c>
      <c r="AU264" s="17" t="s">
        <v>84</v>
      </c>
    </row>
    <row r="265" s="13" customFormat="1">
      <c r="A265" s="13"/>
      <c r="B265" s="246"/>
      <c r="C265" s="247"/>
      <c r="D265" s="239" t="s">
        <v>241</v>
      </c>
      <c r="E265" s="248" t="s">
        <v>1</v>
      </c>
      <c r="F265" s="249" t="s">
        <v>951</v>
      </c>
      <c r="G265" s="247"/>
      <c r="H265" s="250">
        <v>28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241</v>
      </c>
      <c r="AU265" s="256" t="s">
        <v>84</v>
      </c>
      <c r="AV265" s="13" t="s">
        <v>84</v>
      </c>
      <c r="AW265" s="13" t="s">
        <v>31</v>
      </c>
      <c r="AX265" s="13" t="s">
        <v>82</v>
      </c>
      <c r="AY265" s="256" t="s">
        <v>152</v>
      </c>
    </row>
    <row r="266" s="2" customFormat="1" ht="21.75" customHeight="1">
      <c r="A266" s="38"/>
      <c r="B266" s="39"/>
      <c r="C266" s="226" t="s">
        <v>190</v>
      </c>
      <c r="D266" s="226" t="s">
        <v>154</v>
      </c>
      <c r="E266" s="227" t="s">
        <v>832</v>
      </c>
      <c r="F266" s="228" t="s">
        <v>833</v>
      </c>
      <c r="G266" s="229" t="s">
        <v>157</v>
      </c>
      <c r="H266" s="230">
        <v>12.859999999999999</v>
      </c>
      <c r="I266" s="231"/>
      <c r="J266" s="232">
        <f>ROUND(I266*H266,2)</f>
        <v>0</v>
      </c>
      <c r="K266" s="228" t="s">
        <v>158</v>
      </c>
      <c r="L266" s="44"/>
      <c r="M266" s="233" t="s">
        <v>1</v>
      </c>
      <c r="N266" s="234" t="s">
        <v>39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0.014</v>
      </c>
      <c r="T266" s="236">
        <f>S266*H266</f>
        <v>0.18004000000000001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261</v>
      </c>
      <c r="AT266" s="237" t="s">
        <v>154</v>
      </c>
      <c r="AU266" s="237" t="s">
        <v>84</v>
      </c>
      <c r="AY266" s="17" t="s">
        <v>152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82</v>
      </c>
      <c r="BK266" s="238">
        <f>ROUND(I266*H266,2)</f>
        <v>0</v>
      </c>
      <c r="BL266" s="17" t="s">
        <v>261</v>
      </c>
      <c r="BM266" s="237" t="s">
        <v>956</v>
      </c>
    </row>
    <row r="267" s="2" customFormat="1">
      <c r="A267" s="38"/>
      <c r="B267" s="39"/>
      <c r="C267" s="40"/>
      <c r="D267" s="239" t="s">
        <v>161</v>
      </c>
      <c r="E267" s="40"/>
      <c r="F267" s="240" t="s">
        <v>835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161</v>
      </c>
      <c r="AU267" s="17" t="s">
        <v>84</v>
      </c>
    </row>
    <row r="268" s="2" customFormat="1">
      <c r="A268" s="38"/>
      <c r="B268" s="39"/>
      <c r="C268" s="40"/>
      <c r="D268" s="244" t="s">
        <v>163</v>
      </c>
      <c r="E268" s="40"/>
      <c r="F268" s="245" t="s">
        <v>836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163</v>
      </c>
      <c r="AU268" s="17" t="s">
        <v>84</v>
      </c>
    </row>
    <row r="269" s="15" customFormat="1">
      <c r="A269" s="15"/>
      <c r="B269" s="273"/>
      <c r="C269" s="274"/>
      <c r="D269" s="239" t="s">
        <v>241</v>
      </c>
      <c r="E269" s="275" t="s">
        <v>1</v>
      </c>
      <c r="F269" s="276" t="s">
        <v>837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2" t="s">
        <v>241</v>
      </c>
      <c r="AU269" s="282" t="s">
        <v>84</v>
      </c>
      <c r="AV269" s="15" t="s">
        <v>82</v>
      </c>
      <c r="AW269" s="15" t="s">
        <v>31</v>
      </c>
      <c r="AX269" s="15" t="s">
        <v>74</v>
      </c>
      <c r="AY269" s="282" t="s">
        <v>152</v>
      </c>
    </row>
    <row r="270" s="13" customFormat="1">
      <c r="A270" s="13"/>
      <c r="B270" s="246"/>
      <c r="C270" s="247"/>
      <c r="D270" s="239" t="s">
        <v>241</v>
      </c>
      <c r="E270" s="248" t="s">
        <v>1</v>
      </c>
      <c r="F270" s="249" t="s">
        <v>957</v>
      </c>
      <c r="G270" s="247"/>
      <c r="H270" s="250">
        <v>12.859999999999999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241</v>
      </c>
      <c r="AU270" s="256" t="s">
        <v>84</v>
      </c>
      <c r="AV270" s="13" t="s">
        <v>84</v>
      </c>
      <c r="AW270" s="13" t="s">
        <v>31</v>
      </c>
      <c r="AX270" s="13" t="s">
        <v>74</v>
      </c>
      <c r="AY270" s="256" t="s">
        <v>152</v>
      </c>
    </row>
    <row r="271" s="14" customFormat="1">
      <c r="A271" s="14"/>
      <c r="B271" s="257"/>
      <c r="C271" s="258"/>
      <c r="D271" s="239" t="s">
        <v>241</v>
      </c>
      <c r="E271" s="259" t="s">
        <v>1</v>
      </c>
      <c r="F271" s="260" t="s">
        <v>243</v>
      </c>
      <c r="G271" s="258"/>
      <c r="H271" s="261">
        <v>12.859999999999999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7" t="s">
        <v>241</v>
      </c>
      <c r="AU271" s="267" t="s">
        <v>84</v>
      </c>
      <c r="AV271" s="14" t="s">
        <v>159</v>
      </c>
      <c r="AW271" s="14" t="s">
        <v>31</v>
      </c>
      <c r="AX271" s="14" t="s">
        <v>82</v>
      </c>
      <c r="AY271" s="267" t="s">
        <v>152</v>
      </c>
    </row>
    <row r="272" s="12" customFormat="1" ht="22.8" customHeight="1">
      <c r="A272" s="12"/>
      <c r="B272" s="210"/>
      <c r="C272" s="211"/>
      <c r="D272" s="212" t="s">
        <v>73</v>
      </c>
      <c r="E272" s="224" t="s">
        <v>309</v>
      </c>
      <c r="F272" s="224" t="s">
        <v>310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SUM(P273:P288)</f>
        <v>0</v>
      </c>
      <c r="Q272" s="218"/>
      <c r="R272" s="219">
        <f>SUM(R273:R288)</f>
        <v>0</v>
      </c>
      <c r="S272" s="218"/>
      <c r="T272" s="220">
        <f>SUM(T273:T288)</f>
        <v>0.040312000000000001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84</v>
      </c>
      <c r="AT272" s="222" t="s">
        <v>73</v>
      </c>
      <c r="AU272" s="222" t="s">
        <v>82</v>
      </c>
      <c r="AY272" s="221" t="s">
        <v>152</v>
      </c>
      <c r="BK272" s="223">
        <f>SUM(BK273:BK288)</f>
        <v>0</v>
      </c>
    </row>
    <row r="273" s="2" customFormat="1" ht="16.5" customHeight="1">
      <c r="A273" s="38"/>
      <c r="B273" s="39"/>
      <c r="C273" s="226" t="s">
        <v>196</v>
      </c>
      <c r="D273" s="226" t="s">
        <v>154</v>
      </c>
      <c r="E273" s="227" t="s">
        <v>484</v>
      </c>
      <c r="F273" s="228" t="s">
        <v>485</v>
      </c>
      <c r="G273" s="229" t="s">
        <v>206</v>
      </c>
      <c r="H273" s="230">
        <v>6.7999999999999998</v>
      </c>
      <c r="I273" s="231"/>
      <c r="J273" s="232">
        <f>ROUND(I273*H273,2)</f>
        <v>0</v>
      </c>
      <c r="K273" s="228" t="s">
        <v>158</v>
      </c>
      <c r="L273" s="44"/>
      <c r="M273" s="233" t="s">
        <v>1</v>
      </c>
      <c r="N273" s="234" t="s">
        <v>39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0.0016999999999999999</v>
      </c>
      <c r="T273" s="236">
        <f>S273*H273</f>
        <v>0.011559999999999999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261</v>
      </c>
      <c r="AT273" s="237" t="s">
        <v>154</v>
      </c>
      <c r="AU273" s="237" t="s">
        <v>84</v>
      </c>
      <c r="AY273" s="17" t="s">
        <v>152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82</v>
      </c>
      <c r="BK273" s="238">
        <f>ROUND(I273*H273,2)</f>
        <v>0</v>
      </c>
      <c r="BL273" s="17" t="s">
        <v>261</v>
      </c>
      <c r="BM273" s="237" t="s">
        <v>958</v>
      </c>
    </row>
    <row r="274" s="2" customFormat="1">
      <c r="A274" s="38"/>
      <c r="B274" s="39"/>
      <c r="C274" s="40"/>
      <c r="D274" s="239" t="s">
        <v>161</v>
      </c>
      <c r="E274" s="40"/>
      <c r="F274" s="240" t="s">
        <v>487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161</v>
      </c>
      <c r="AU274" s="17" t="s">
        <v>84</v>
      </c>
    </row>
    <row r="275" s="2" customFormat="1">
      <c r="A275" s="38"/>
      <c r="B275" s="39"/>
      <c r="C275" s="40"/>
      <c r="D275" s="244" t="s">
        <v>163</v>
      </c>
      <c r="E275" s="40"/>
      <c r="F275" s="245" t="s">
        <v>488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163</v>
      </c>
      <c r="AU275" s="17" t="s">
        <v>84</v>
      </c>
    </row>
    <row r="276" s="13" customFormat="1">
      <c r="A276" s="13"/>
      <c r="B276" s="246"/>
      <c r="C276" s="247"/>
      <c r="D276" s="239" t="s">
        <v>241</v>
      </c>
      <c r="E276" s="248" t="s">
        <v>1</v>
      </c>
      <c r="F276" s="249" t="s">
        <v>959</v>
      </c>
      <c r="G276" s="247"/>
      <c r="H276" s="250">
        <v>6.7999999999999998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241</v>
      </c>
      <c r="AU276" s="256" t="s">
        <v>84</v>
      </c>
      <c r="AV276" s="13" t="s">
        <v>84</v>
      </c>
      <c r="AW276" s="13" t="s">
        <v>31</v>
      </c>
      <c r="AX276" s="13" t="s">
        <v>82</v>
      </c>
      <c r="AY276" s="256" t="s">
        <v>152</v>
      </c>
    </row>
    <row r="277" s="2" customFormat="1" ht="16.5" customHeight="1">
      <c r="A277" s="38"/>
      <c r="B277" s="39"/>
      <c r="C277" s="226" t="s">
        <v>203</v>
      </c>
      <c r="D277" s="226" t="s">
        <v>154</v>
      </c>
      <c r="E277" s="227" t="s">
        <v>724</v>
      </c>
      <c r="F277" s="228" t="s">
        <v>725</v>
      </c>
      <c r="G277" s="229" t="s">
        <v>206</v>
      </c>
      <c r="H277" s="230">
        <v>1.6000000000000001</v>
      </c>
      <c r="I277" s="231"/>
      <c r="J277" s="232">
        <f>ROUND(I277*H277,2)</f>
        <v>0</v>
      </c>
      <c r="K277" s="228" t="s">
        <v>158</v>
      </c>
      <c r="L277" s="44"/>
      <c r="M277" s="233" t="s">
        <v>1</v>
      </c>
      <c r="N277" s="234" t="s">
        <v>39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0.00167</v>
      </c>
      <c r="T277" s="236">
        <f>S277*H277</f>
        <v>0.0026720000000000003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261</v>
      </c>
      <c r="AT277" s="237" t="s">
        <v>154</v>
      </c>
      <c r="AU277" s="237" t="s">
        <v>84</v>
      </c>
      <c r="AY277" s="17" t="s">
        <v>152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82</v>
      </c>
      <c r="BK277" s="238">
        <f>ROUND(I277*H277,2)</f>
        <v>0</v>
      </c>
      <c r="BL277" s="17" t="s">
        <v>261</v>
      </c>
      <c r="BM277" s="237" t="s">
        <v>960</v>
      </c>
    </row>
    <row r="278" s="2" customFormat="1">
      <c r="A278" s="38"/>
      <c r="B278" s="39"/>
      <c r="C278" s="40"/>
      <c r="D278" s="239" t="s">
        <v>161</v>
      </c>
      <c r="E278" s="40"/>
      <c r="F278" s="240" t="s">
        <v>727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161</v>
      </c>
      <c r="AU278" s="17" t="s">
        <v>84</v>
      </c>
    </row>
    <row r="279" s="2" customFormat="1">
      <c r="A279" s="38"/>
      <c r="B279" s="39"/>
      <c r="C279" s="40"/>
      <c r="D279" s="244" t="s">
        <v>163</v>
      </c>
      <c r="E279" s="40"/>
      <c r="F279" s="245" t="s">
        <v>728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163</v>
      </c>
      <c r="AU279" s="17" t="s">
        <v>84</v>
      </c>
    </row>
    <row r="280" s="13" customFormat="1">
      <c r="A280" s="13"/>
      <c r="B280" s="246"/>
      <c r="C280" s="247"/>
      <c r="D280" s="239" t="s">
        <v>241</v>
      </c>
      <c r="E280" s="248" t="s">
        <v>1</v>
      </c>
      <c r="F280" s="249" t="s">
        <v>961</v>
      </c>
      <c r="G280" s="247"/>
      <c r="H280" s="250">
        <v>1.6000000000000001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241</v>
      </c>
      <c r="AU280" s="256" t="s">
        <v>84</v>
      </c>
      <c r="AV280" s="13" t="s">
        <v>84</v>
      </c>
      <c r="AW280" s="13" t="s">
        <v>31</v>
      </c>
      <c r="AX280" s="13" t="s">
        <v>82</v>
      </c>
      <c r="AY280" s="256" t="s">
        <v>152</v>
      </c>
    </row>
    <row r="281" s="2" customFormat="1" ht="16.5" customHeight="1">
      <c r="A281" s="38"/>
      <c r="B281" s="39"/>
      <c r="C281" s="226" t="s">
        <v>188</v>
      </c>
      <c r="D281" s="226" t="s">
        <v>154</v>
      </c>
      <c r="E281" s="227" t="s">
        <v>312</v>
      </c>
      <c r="F281" s="228" t="s">
        <v>313</v>
      </c>
      <c r="G281" s="229" t="s">
        <v>206</v>
      </c>
      <c r="H281" s="230">
        <v>7</v>
      </c>
      <c r="I281" s="231"/>
      <c r="J281" s="232">
        <f>ROUND(I281*H281,2)</f>
        <v>0</v>
      </c>
      <c r="K281" s="228" t="s">
        <v>158</v>
      </c>
      <c r="L281" s="44"/>
      <c r="M281" s="233" t="s">
        <v>1</v>
      </c>
      <c r="N281" s="234" t="s">
        <v>39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0.0025999999999999999</v>
      </c>
      <c r="T281" s="236">
        <f>S281*H281</f>
        <v>0.018200000000000001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261</v>
      </c>
      <c r="AT281" s="237" t="s">
        <v>154</v>
      </c>
      <c r="AU281" s="237" t="s">
        <v>84</v>
      </c>
      <c r="AY281" s="17" t="s">
        <v>152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82</v>
      </c>
      <c r="BK281" s="238">
        <f>ROUND(I281*H281,2)</f>
        <v>0</v>
      </c>
      <c r="BL281" s="17" t="s">
        <v>261</v>
      </c>
      <c r="BM281" s="237" t="s">
        <v>962</v>
      </c>
    </row>
    <row r="282" s="2" customFormat="1">
      <c r="A282" s="38"/>
      <c r="B282" s="39"/>
      <c r="C282" s="40"/>
      <c r="D282" s="239" t="s">
        <v>161</v>
      </c>
      <c r="E282" s="40"/>
      <c r="F282" s="240" t="s">
        <v>315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161</v>
      </c>
      <c r="AU282" s="17" t="s">
        <v>84</v>
      </c>
    </row>
    <row r="283" s="2" customFormat="1">
      <c r="A283" s="38"/>
      <c r="B283" s="39"/>
      <c r="C283" s="40"/>
      <c r="D283" s="244" t="s">
        <v>163</v>
      </c>
      <c r="E283" s="40"/>
      <c r="F283" s="245" t="s">
        <v>316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163</v>
      </c>
      <c r="AU283" s="17" t="s">
        <v>84</v>
      </c>
    </row>
    <row r="284" s="13" customFormat="1">
      <c r="A284" s="13"/>
      <c r="B284" s="246"/>
      <c r="C284" s="247"/>
      <c r="D284" s="239" t="s">
        <v>241</v>
      </c>
      <c r="E284" s="248" t="s">
        <v>1</v>
      </c>
      <c r="F284" s="249" t="s">
        <v>196</v>
      </c>
      <c r="G284" s="247"/>
      <c r="H284" s="250">
        <v>7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241</v>
      </c>
      <c r="AU284" s="256" t="s">
        <v>84</v>
      </c>
      <c r="AV284" s="13" t="s">
        <v>84</v>
      </c>
      <c r="AW284" s="13" t="s">
        <v>31</v>
      </c>
      <c r="AX284" s="13" t="s">
        <v>82</v>
      </c>
      <c r="AY284" s="256" t="s">
        <v>152</v>
      </c>
    </row>
    <row r="285" s="2" customFormat="1" ht="16.5" customHeight="1">
      <c r="A285" s="38"/>
      <c r="B285" s="39"/>
      <c r="C285" s="226" t="s">
        <v>215</v>
      </c>
      <c r="D285" s="226" t="s">
        <v>154</v>
      </c>
      <c r="E285" s="227" t="s">
        <v>318</v>
      </c>
      <c r="F285" s="228" t="s">
        <v>319</v>
      </c>
      <c r="G285" s="229" t="s">
        <v>206</v>
      </c>
      <c r="H285" s="230">
        <v>2</v>
      </c>
      <c r="I285" s="231"/>
      <c r="J285" s="232">
        <f>ROUND(I285*H285,2)</f>
        <v>0</v>
      </c>
      <c r="K285" s="228" t="s">
        <v>158</v>
      </c>
      <c r="L285" s="44"/>
      <c r="M285" s="233" t="s">
        <v>1</v>
      </c>
      <c r="N285" s="234" t="s">
        <v>39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0.0039399999999999999</v>
      </c>
      <c r="T285" s="236">
        <f>S285*H285</f>
        <v>0.0078799999999999999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261</v>
      </c>
      <c r="AT285" s="237" t="s">
        <v>154</v>
      </c>
      <c r="AU285" s="237" t="s">
        <v>84</v>
      </c>
      <c r="AY285" s="17" t="s">
        <v>152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82</v>
      </c>
      <c r="BK285" s="238">
        <f>ROUND(I285*H285,2)</f>
        <v>0</v>
      </c>
      <c r="BL285" s="17" t="s">
        <v>261</v>
      </c>
      <c r="BM285" s="237" t="s">
        <v>963</v>
      </c>
    </row>
    <row r="286" s="2" customFormat="1">
      <c r="A286" s="38"/>
      <c r="B286" s="39"/>
      <c r="C286" s="40"/>
      <c r="D286" s="239" t="s">
        <v>161</v>
      </c>
      <c r="E286" s="40"/>
      <c r="F286" s="240" t="s">
        <v>321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161</v>
      </c>
      <c r="AU286" s="17" t="s">
        <v>84</v>
      </c>
    </row>
    <row r="287" s="2" customFormat="1">
      <c r="A287" s="38"/>
      <c r="B287" s="39"/>
      <c r="C287" s="40"/>
      <c r="D287" s="244" t="s">
        <v>163</v>
      </c>
      <c r="E287" s="40"/>
      <c r="F287" s="245" t="s">
        <v>322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163</v>
      </c>
      <c r="AU287" s="17" t="s">
        <v>84</v>
      </c>
    </row>
    <row r="288" s="13" customFormat="1">
      <c r="A288" s="13"/>
      <c r="B288" s="246"/>
      <c r="C288" s="247"/>
      <c r="D288" s="239" t="s">
        <v>241</v>
      </c>
      <c r="E288" s="248" t="s">
        <v>1</v>
      </c>
      <c r="F288" s="249" t="s">
        <v>84</v>
      </c>
      <c r="G288" s="247"/>
      <c r="H288" s="250">
        <v>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241</v>
      </c>
      <c r="AU288" s="256" t="s">
        <v>84</v>
      </c>
      <c r="AV288" s="13" t="s">
        <v>84</v>
      </c>
      <c r="AW288" s="13" t="s">
        <v>31</v>
      </c>
      <c r="AX288" s="13" t="s">
        <v>82</v>
      </c>
      <c r="AY288" s="256" t="s">
        <v>152</v>
      </c>
    </row>
    <row r="289" s="12" customFormat="1" ht="22.8" customHeight="1">
      <c r="A289" s="12"/>
      <c r="B289" s="210"/>
      <c r="C289" s="211"/>
      <c r="D289" s="212" t="s">
        <v>73</v>
      </c>
      <c r="E289" s="224" t="s">
        <v>852</v>
      </c>
      <c r="F289" s="224" t="s">
        <v>853</v>
      </c>
      <c r="G289" s="211"/>
      <c r="H289" s="211"/>
      <c r="I289" s="214"/>
      <c r="J289" s="225">
        <f>BK289</f>
        <v>0</v>
      </c>
      <c r="K289" s="211"/>
      <c r="L289" s="216"/>
      <c r="M289" s="217"/>
      <c r="N289" s="218"/>
      <c r="O289" s="218"/>
      <c r="P289" s="219">
        <f>SUM(P290:P299)</f>
        <v>0</v>
      </c>
      <c r="Q289" s="218"/>
      <c r="R289" s="219">
        <f>SUM(R290:R299)</f>
        <v>0</v>
      </c>
      <c r="S289" s="218"/>
      <c r="T289" s="220">
        <f>SUM(T290:T299)</f>
        <v>0.039858000000000005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1" t="s">
        <v>84</v>
      </c>
      <c r="AT289" s="222" t="s">
        <v>73</v>
      </c>
      <c r="AU289" s="222" t="s">
        <v>82</v>
      </c>
      <c r="AY289" s="221" t="s">
        <v>152</v>
      </c>
      <c r="BK289" s="223">
        <f>SUM(BK290:BK299)</f>
        <v>0</v>
      </c>
    </row>
    <row r="290" s="2" customFormat="1" ht="16.5" customHeight="1">
      <c r="A290" s="38"/>
      <c r="B290" s="39"/>
      <c r="C290" s="226" t="s">
        <v>8</v>
      </c>
      <c r="D290" s="226" t="s">
        <v>154</v>
      </c>
      <c r="E290" s="227" t="s">
        <v>854</v>
      </c>
      <c r="F290" s="228" t="s">
        <v>855</v>
      </c>
      <c r="G290" s="229" t="s">
        <v>157</v>
      </c>
      <c r="H290" s="230">
        <v>2.1000000000000001</v>
      </c>
      <c r="I290" s="231"/>
      <c r="J290" s="232">
        <f>ROUND(I290*H290,2)</f>
        <v>0</v>
      </c>
      <c r="K290" s="228" t="s">
        <v>158</v>
      </c>
      <c r="L290" s="44"/>
      <c r="M290" s="233" t="s">
        <v>1</v>
      </c>
      <c r="N290" s="234" t="s">
        <v>39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0.01098</v>
      </c>
      <c r="T290" s="236">
        <f>S290*H290</f>
        <v>0.023058000000000002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261</v>
      </c>
      <c r="AT290" s="237" t="s">
        <v>154</v>
      </c>
      <c r="AU290" s="237" t="s">
        <v>84</v>
      </c>
      <c r="AY290" s="17" t="s">
        <v>152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82</v>
      </c>
      <c r="BK290" s="238">
        <f>ROUND(I290*H290,2)</f>
        <v>0</v>
      </c>
      <c r="BL290" s="17" t="s">
        <v>261</v>
      </c>
      <c r="BM290" s="237" t="s">
        <v>964</v>
      </c>
    </row>
    <row r="291" s="2" customFormat="1">
      <c r="A291" s="38"/>
      <c r="B291" s="39"/>
      <c r="C291" s="40"/>
      <c r="D291" s="239" t="s">
        <v>161</v>
      </c>
      <c r="E291" s="40"/>
      <c r="F291" s="240" t="s">
        <v>857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161</v>
      </c>
      <c r="AU291" s="17" t="s">
        <v>84</v>
      </c>
    </row>
    <row r="292" s="2" customFormat="1">
      <c r="A292" s="38"/>
      <c r="B292" s="39"/>
      <c r="C292" s="40"/>
      <c r="D292" s="244" t="s">
        <v>163</v>
      </c>
      <c r="E292" s="40"/>
      <c r="F292" s="245" t="s">
        <v>858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163</v>
      </c>
      <c r="AU292" s="17" t="s">
        <v>84</v>
      </c>
    </row>
    <row r="293" s="15" customFormat="1">
      <c r="A293" s="15"/>
      <c r="B293" s="273"/>
      <c r="C293" s="274"/>
      <c r="D293" s="239" t="s">
        <v>241</v>
      </c>
      <c r="E293" s="275" t="s">
        <v>1</v>
      </c>
      <c r="F293" s="276" t="s">
        <v>859</v>
      </c>
      <c r="G293" s="274"/>
      <c r="H293" s="275" t="s">
        <v>1</v>
      </c>
      <c r="I293" s="277"/>
      <c r="J293" s="274"/>
      <c r="K293" s="274"/>
      <c r="L293" s="278"/>
      <c r="M293" s="279"/>
      <c r="N293" s="280"/>
      <c r="O293" s="280"/>
      <c r="P293" s="280"/>
      <c r="Q293" s="280"/>
      <c r="R293" s="280"/>
      <c r="S293" s="280"/>
      <c r="T293" s="28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2" t="s">
        <v>241</v>
      </c>
      <c r="AU293" s="282" t="s">
        <v>84</v>
      </c>
      <c r="AV293" s="15" t="s">
        <v>82</v>
      </c>
      <c r="AW293" s="15" t="s">
        <v>31</v>
      </c>
      <c r="AX293" s="15" t="s">
        <v>74</v>
      </c>
      <c r="AY293" s="282" t="s">
        <v>152</v>
      </c>
    </row>
    <row r="294" s="13" customFormat="1">
      <c r="A294" s="13"/>
      <c r="B294" s="246"/>
      <c r="C294" s="247"/>
      <c r="D294" s="239" t="s">
        <v>241</v>
      </c>
      <c r="E294" s="248" t="s">
        <v>1</v>
      </c>
      <c r="F294" s="249" t="s">
        <v>965</v>
      </c>
      <c r="G294" s="247"/>
      <c r="H294" s="250">
        <v>2.1000000000000001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241</v>
      </c>
      <c r="AU294" s="256" t="s">
        <v>84</v>
      </c>
      <c r="AV294" s="13" t="s">
        <v>84</v>
      </c>
      <c r="AW294" s="13" t="s">
        <v>31</v>
      </c>
      <c r="AX294" s="13" t="s">
        <v>82</v>
      </c>
      <c r="AY294" s="256" t="s">
        <v>152</v>
      </c>
    </row>
    <row r="295" s="2" customFormat="1" ht="24.15" customHeight="1">
      <c r="A295" s="38"/>
      <c r="B295" s="39"/>
      <c r="C295" s="226" t="s">
        <v>261</v>
      </c>
      <c r="D295" s="226" t="s">
        <v>154</v>
      </c>
      <c r="E295" s="227" t="s">
        <v>861</v>
      </c>
      <c r="F295" s="228" t="s">
        <v>862</v>
      </c>
      <c r="G295" s="229" t="s">
        <v>157</v>
      </c>
      <c r="H295" s="230">
        <v>2.1000000000000001</v>
      </c>
      <c r="I295" s="231"/>
      <c r="J295" s="232">
        <f>ROUND(I295*H295,2)</f>
        <v>0</v>
      </c>
      <c r="K295" s="228" t="s">
        <v>158</v>
      </c>
      <c r="L295" s="44"/>
      <c r="M295" s="233" t="s">
        <v>1</v>
      </c>
      <c r="N295" s="234" t="s">
        <v>39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0.0080000000000000002</v>
      </c>
      <c r="T295" s="236">
        <f>S295*H295</f>
        <v>0.016800000000000002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261</v>
      </c>
      <c r="AT295" s="237" t="s">
        <v>154</v>
      </c>
      <c r="AU295" s="237" t="s">
        <v>84</v>
      </c>
      <c r="AY295" s="17" t="s">
        <v>152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82</v>
      </c>
      <c r="BK295" s="238">
        <f>ROUND(I295*H295,2)</f>
        <v>0</v>
      </c>
      <c r="BL295" s="17" t="s">
        <v>261</v>
      </c>
      <c r="BM295" s="237" t="s">
        <v>966</v>
      </c>
    </row>
    <row r="296" s="2" customFormat="1">
      <c r="A296" s="38"/>
      <c r="B296" s="39"/>
      <c r="C296" s="40"/>
      <c r="D296" s="239" t="s">
        <v>161</v>
      </c>
      <c r="E296" s="40"/>
      <c r="F296" s="240" t="s">
        <v>864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161</v>
      </c>
      <c r="AU296" s="17" t="s">
        <v>84</v>
      </c>
    </row>
    <row r="297" s="2" customFormat="1">
      <c r="A297" s="38"/>
      <c r="B297" s="39"/>
      <c r="C297" s="40"/>
      <c r="D297" s="244" t="s">
        <v>163</v>
      </c>
      <c r="E297" s="40"/>
      <c r="F297" s="245" t="s">
        <v>865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163</v>
      </c>
      <c r="AU297" s="17" t="s">
        <v>84</v>
      </c>
    </row>
    <row r="298" s="15" customFormat="1">
      <c r="A298" s="15"/>
      <c r="B298" s="273"/>
      <c r="C298" s="274"/>
      <c r="D298" s="239" t="s">
        <v>241</v>
      </c>
      <c r="E298" s="275" t="s">
        <v>1</v>
      </c>
      <c r="F298" s="276" t="s">
        <v>859</v>
      </c>
      <c r="G298" s="274"/>
      <c r="H298" s="275" t="s">
        <v>1</v>
      </c>
      <c r="I298" s="277"/>
      <c r="J298" s="274"/>
      <c r="K298" s="274"/>
      <c r="L298" s="278"/>
      <c r="M298" s="279"/>
      <c r="N298" s="280"/>
      <c r="O298" s="280"/>
      <c r="P298" s="280"/>
      <c r="Q298" s="280"/>
      <c r="R298" s="280"/>
      <c r="S298" s="280"/>
      <c r="T298" s="28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2" t="s">
        <v>241</v>
      </c>
      <c r="AU298" s="282" t="s">
        <v>84</v>
      </c>
      <c r="AV298" s="15" t="s">
        <v>82</v>
      </c>
      <c r="AW298" s="15" t="s">
        <v>31</v>
      </c>
      <c r="AX298" s="15" t="s">
        <v>74</v>
      </c>
      <c r="AY298" s="282" t="s">
        <v>152</v>
      </c>
    </row>
    <row r="299" s="13" customFormat="1">
      <c r="A299" s="13"/>
      <c r="B299" s="246"/>
      <c r="C299" s="247"/>
      <c r="D299" s="239" t="s">
        <v>241</v>
      </c>
      <c r="E299" s="248" t="s">
        <v>1</v>
      </c>
      <c r="F299" s="249" t="s">
        <v>965</v>
      </c>
      <c r="G299" s="247"/>
      <c r="H299" s="250">
        <v>2.1000000000000001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241</v>
      </c>
      <c r="AU299" s="256" t="s">
        <v>84</v>
      </c>
      <c r="AV299" s="13" t="s">
        <v>84</v>
      </c>
      <c r="AW299" s="13" t="s">
        <v>31</v>
      </c>
      <c r="AX299" s="13" t="s">
        <v>82</v>
      </c>
      <c r="AY299" s="256" t="s">
        <v>152</v>
      </c>
    </row>
    <row r="300" s="12" customFormat="1" ht="22.8" customHeight="1">
      <c r="A300" s="12"/>
      <c r="B300" s="210"/>
      <c r="C300" s="211"/>
      <c r="D300" s="212" t="s">
        <v>73</v>
      </c>
      <c r="E300" s="224" t="s">
        <v>866</v>
      </c>
      <c r="F300" s="224" t="s">
        <v>867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SUM(P301:P306)</f>
        <v>0</v>
      </c>
      <c r="Q300" s="218"/>
      <c r="R300" s="219">
        <f>SUM(R301:R306)</f>
        <v>0</v>
      </c>
      <c r="S300" s="218"/>
      <c r="T300" s="220">
        <f>SUM(T301:T306)</f>
        <v>0.032149999999999998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84</v>
      </c>
      <c r="AT300" s="222" t="s">
        <v>73</v>
      </c>
      <c r="AU300" s="222" t="s">
        <v>82</v>
      </c>
      <c r="AY300" s="221" t="s">
        <v>152</v>
      </c>
      <c r="BK300" s="223">
        <f>SUM(BK301:BK306)</f>
        <v>0</v>
      </c>
    </row>
    <row r="301" s="2" customFormat="1" ht="24.15" customHeight="1">
      <c r="A301" s="38"/>
      <c r="B301" s="39"/>
      <c r="C301" s="226" t="s">
        <v>500</v>
      </c>
      <c r="D301" s="226" t="s">
        <v>154</v>
      </c>
      <c r="E301" s="227" t="s">
        <v>868</v>
      </c>
      <c r="F301" s="228" t="s">
        <v>869</v>
      </c>
      <c r="G301" s="229" t="s">
        <v>157</v>
      </c>
      <c r="H301" s="230">
        <v>12.859999999999999</v>
      </c>
      <c r="I301" s="231"/>
      <c r="J301" s="232">
        <f>ROUND(I301*H301,2)</f>
        <v>0</v>
      </c>
      <c r="K301" s="228" t="s">
        <v>158</v>
      </c>
      <c r="L301" s="44"/>
      <c r="M301" s="233" t="s">
        <v>1</v>
      </c>
      <c r="N301" s="234" t="s">
        <v>39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0.0025000000000000001</v>
      </c>
      <c r="T301" s="236">
        <f>S301*H301</f>
        <v>0.032149999999999998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261</v>
      </c>
      <c r="AT301" s="237" t="s">
        <v>154</v>
      </c>
      <c r="AU301" s="237" t="s">
        <v>84</v>
      </c>
      <c r="AY301" s="17" t="s">
        <v>152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82</v>
      </c>
      <c r="BK301" s="238">
        <f>ROUND(I301*H301,2)</f>
        <v>0</v>
      </c>
      <c r="BL301" s="17" t="s">
        <v>261</v>
      </c>
      <c r="BM301" s="237" t="s">
        <v>967</v>
      </c>
    </row>
    <row r="302" s="2" customFormat="1">
      <c r="A302" s="38"/>
      <c r="B302" s="39"/>
      <c r="C302" s="40"/>
      <c r="D302" s="239" t="s">
        <v>161</v>
      </c>
      <c r="E302" s="40"/>
      <c r="F302" s="240" t="s">
        <v>871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161</v>
      </c>
      <c r="AU302" s="17" t="s">
        <v>84</v>
      </c>
    </row>
    <row r="303" s="2" customFormat="1">
      <c r="A303" s="38"/>
      <c r="B303" s="39"/>
      <c r="C303" s="40"/>
      <c r="D303" s="244" t="s">
        <v>163</v>
      </c>
      <c r="E303" s="40"/>
      <c r="F303" s="245" t="s">
        <v>872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163</v>
      </c>
      <c r="AU303" s="17" t="s">
        <v>84</v>
      </c>
    </row>
    <row r="304" s="15" customFormat="1">
      <c r="A304" s="15"/>
      <c r="B304" s="273"/>
      <c r="C304" s="274"/>
      <c r="D304" s="239" t="s">
        <v>241</v>
      </c>
      <c r="E304" s="275" t="s">
        <v>1</v>
      </c>
      <c r="F304" s="276" t="s">
        <v>837</v>
      </c>
      <c r="G304" s="274"/>
      <c r="H304" s="275" t="s">
        <v>1</v>
      </c>
      <c r="I304" s="277"/>
      <c r="J304" s="274"/>
      <c r="K304" s="274"/>
      <c r="L304" s="278"/>
      <c r="M304" s="279"/>
      <c r="N304" s="280"/>
      <c r="O304" s="280"/>
      <c r="P304" s="280"/>
      <c r="Q304" s="280"/>
      <c r="R304" s="280"/>
      <c r="S304" s="280"/>
      <c r="T304" s="28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2" t="s">
        <v>241</v>
      </c>
      <c r="AU304" s="282" t="s">
        <v>84</v>
      </c>
      <c r="AV304" s="15" t="s">
        <v>82</v>
      </c>
      <c r="AW304" s="15" t="s">
        <v>31</v>
      </c>
      <c r="AX304" s="15" t="s">
        <v>74</v>
      </c>
      <c r="AY304" s="282" t="s">
        <v>152</v>
      </c>
    </row>
    <row r="305" s="13" customFormat="1">
      <c r="A305" s="13"/>
      <c r="B305" s="246"/>
      <c r="C305" s="247"/>
      <c r="D305" s="239" t="s">
        <v>241</v>
      </c>
      <c r="E305" s="248" t="s">
        <v>1</v>
      </c>
      <c r="F305" s="249" t="s">
        <v>957</v>
      </c>
      <c r="G305" s="247"/>
      <c r="H305" s="250">
        <v>12.859999999999999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241</v>
      </c>
      <c r="AU305" s="256" t="s">
        <v>84</v>
      </c>
      <c r="AV305" s="13" t="s">
        <v>84</v>
      </c>
      <c r="AW305" s="13" t="s">
        <v>31</v>
      </c>
      <c r="AX305" s="13" t="s">
        <v>74</v>
      </c>
      <c r="AY305" s="256" t="s">
        <v>152</v>
      </c>
    </row>
    <row r="306" s="14" customFormat="1">
      <c r="A306" s="14"/>
      <c r="B306" s="257"/>
      <c r="C306" s="258"/>
      <c r="D306" s="239" t="s">
        <v>241</v>
      </c>
      <c r="E306" s="259" t="s">
        <v>1</v>
      </c>
      <c r="F306" s="260" t="s">
        <v>243</v>
      </c>
      <c r="G306" s="258"/>
      <c r="H306" s="261">
        <v>12.859999999999999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241</v>
      </c>
      <c r="AU306" s="267" t="s">
        <v>84</v>
      </c>
      <c r="AV306" s="14" t="s">
        <v>159</v>
      </c>
      <c r="AW306" s="14" t="s">
        <v>31</v>
      </c>
      <c r="AX306" s="14" t="s">
        <v>82</v>
      </c>
      <c r="AY306" s="267" t="s">
        <v>152</v>
      </c>
    </row>
    <row r="307" s="12" customFormat="1" ht="22.8" customHeight="1">
      <c r="A307" s="12"/>
      <c r="B307" s="210"/>
      <c r="C307" s="211"/>
      <c r="D307" s="212" t="s">
        <v>73</v>
      </c>
      <c r="E307" s="224" t="s">
        <v>498</v>
      </c>
      <c r="F307" s="224" t="s">
        <v>499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SUM(P308:P312)</f>
        <v>0</v>
      </c>
      <c r="Q307" s="218"/>
      <c r="R307" s="219">
        <f>SUM(R308:R312)</f>
        <v>0</v>
      </c>
      <c r="S307" s="218"/>
      <c r="T307" s="220">
        <f>SUM(T308:T312)</f>
        <v>0.026880000000000001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84</v>
      </c>
      <c r="AT307" s="222" t="s">
        <v>73</v>
      </c>
      <c r="AU307" s="222" t="s">
        <v>82</v>
      </c>
      <c r="AY307" s="221" t="s">
        <v>152</v>
      </c>
      <c r="BK307" s="223">
        <f>SUM(BK308:BK312)</f>
        <v>0</v>
      </c>
    </row>
    <row r="308" s="2" customFormat="1" ht="24.15" customHeight="1">
      <c r="A308" s="38"/>
      <c r="B308" s="39"/>
      <c r="C308" s="226" t="s">
        <v>250</v>
      </c>
      <c r="D308" s="226" t="s">
        <v>154</v>
      </c>
      <c r="E308" s="227" t="s">
        <v>734</v>
      </c>
      <c r="F308" s="228" t="s">
        <v>735</v>
      </c>
      <c r="G308" s="229" t="s">
        <v>157</v>
      </c>
      <c r="H308" s="230">
        <v>1.9199999999999999</v>
      </c>
      <c r="I308" s="231"/>
      <c r="J308" s="232">
        <f>ROUND(I308*H308,2)</f>
        <v>0</v>
      </c>
      <c r="K308" s="228" t="s">
        <v>158</v>
      </c>
      <c r="L308" s="44"/>
      <c r="M308" s="233" t="s">
        <v>1</v>
      </c>
      <c r="N308" s="234" t="s">
        <v>39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0.014</v>
      </c>
      <c r="T308" s="236">
        <f>S308*H308</f>
        <v>0.026880000000000001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261</v>
      </c>
      <c r="AT308" s="237" t="s">
        <v>154</v>
      </c>
      <c r="AU308" s="237" t="s">
        <v>84</v>
      </c>
      <c r="AY308" s="17" t="s">
        <v>152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82</v>
      </c>
      <c r="BK308" s="238">
        <f>ROUND(I308*H308,2)</f>
        <v>0</v>
      </c>
      <c r="BL308" s="17" t="s">
        <v>261</v>
      </c>
      <c r="BM308" s="237" t="s">
        <v>968</v>
      </c>
    </row>
    <row r="309" s="2" customFormat="1">
      <c r="A309" s="38"/>
      <c r="B309" s="39"/>
      <c r="C309" s="40"/>
      <c r="D309" s="239" t="s">
        <v>161</v>
      </c>
      <c r="E309" s="40"/>
      <c r="F309" s="240" t="s">
        <v>737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161</v>
      </c>
      <c r="AU309" s="17" t="s">
        <v>84</v>
      </c>
    </row>
    <row r="310" s="2" customFormat="1">
      <c r="A310" s="38"/>
      <c r="B310" s="39"/>
      <c r="C310" s="40"/>
      <c r="D310" s="244" t="s">
        <v>163</v>
      </c>
      <c r="E310" s="40"/>
      <c r="F310" s="245" t="s">
        <v>738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163</v>
      </c>
      <c r="AU310" s="17" t="s">
        <v>84</v>
      </c>
    </row>
    <row r="311" s="13" customFormat="1">
      <c r="A311" s="13"/>
      <c r="B311" s="246"/>
      <c r="C311" s="247"/>
      <c r="D311" s="239" t="s">
        <v>241</v>
      </c>
      <c r="E311" s="248" t="s">
        <v>1</v>
      </c>
      <c r="F311" s="249" t="s">
        <v>912</v>
      </c>
      <c r="G311" s="247"/>
      <c r="H311" s="250">
        <v>1.9199999999999999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241</v>
      </c>
      <c r="AU311" s="256" t="s">
        <v>84</v>
      </c>
      <c r="AV311" s="13" t="s">
        <v>84</v>
      </c>
      <c r="AW311" s="13" t="s">
        <v>31</v>
      </c>
      <c r="AX311" s="13" t="s">
        <v>74</v>
      </c>
      <c r="AY311" s="256" t="s">
        <v>152</v>
      </c>
    </row>
    <row r="312" s="14" customFormat="1">
      <c r="A312" s="14"/>
      <c r="B312" s="257"/>
      <c r="C312" s="258"/>
      <c r="D312" s="239" t="s">
        <v>241</v>
      </c>
      <c r="E312" s="259" t="s">
        <v>1</v>
      </c>
      <c r="F312" s="260" t="s">
        <v>243</v>
      </c>
      <c r="G312" s="258"/>
      <c r="H312" s="261">
        <v>1.9199999999999999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241</v>
      </c>
      <c r="AU312" s="267" t="s">
        <v>84</v>
      </c>
      <c r="AV312" s="14" t="s">
        <v>159</v>
      </c>
      <c r="AW312" s="14" t="s">
        <v>31</v>
      </c>
      <c r="AX312" s="14" t="s">
        <v>82</v>
      </c>
      <c r="AY312" s="267" t="s">
        <v>152</v>
      </c>
    </row>
    <row r="313" s="12" customFormat="1" ht="25.92" customHeight="1">
      <c r="A313" s="12"/>
      <c r="B313" s="210"/>
      <c r="C313" s="211"/>
      <c r="D313" s="212" t="s">
        <v>73</v>
      </c>
      <c r="E313" s="213" t="s">
        <v>337</v>
      </c>
      <c r="F313" s="213" t="s">
        <v>338</v>
      </c>
      <c r="G313" s="211"/>
      <c r="H313" s="211"/>
      <c r="I313" s="214"/>
      <c r="J313" s="215">
        <f>BK313</f>
        <v>0</v>
      </c>
      <c r="K313" s="211"/>
      <c r="L313" s="216"/>
      <c r="M313" s="217"/>
      <c r="N313" s="218"/>
      <c r="O313" s="218"/>
      <c r="P313" s="219">
        <f>SUM(P314:P327)</f>
        <v>0</v>
      </c>
      <c r="Q313" s="218"/>
      <c r="R313" s="219">
        <f>SUM(R314:R327)</f>
        <v>0</v>
      </c>
      <c r="S313" s="218"/>
      <c r="T313" s="220">
        <f>SUM(T314:T327)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1" t="s">
        <v>159</v>
      </c>
      <c r="AT313" s="222" t="s">
        <v>73</v>
      </c>
      <c r="AU313" s="222" t="s">
        <v>74</v>
      </c>
      <c r="AY313" s="221" t="s">
        <v>152</v>
      </c>
      <c r="BK313" s="223">
        <f>SUM(BK314:BK327)</f>
        <v>0</v>
      </c>
    </row>
    <row r="314" s="2" customFormat="1" ht="16.5" customHeight="1">
      <c r="A314" s="38"/>
      <c r="B314" s="39"/>
      <c r="C314" s="226" t="s">
        <v>297</v>
      </c>
      <c r="D314" s="226" t="s">
        <v>154</v>
      </c>
      <c r="E314" s="227" t="s">
        <v>876</v>
      </c>
      <c r="F314" s="228" t="s">
        <v>877</v>
      </c>
      <c r="G314" s="229" t="s">
        <v>173</v>
      </c>
      <c r="H314" s="230">
        <v>3</v>
      </c>
      <c r="I314" s="231"/>
      <c r="J314" s="232">
        <f>ROUND(I314*H314,2)</f>
        <v>0</v>
      </c>
      <c r="K314" s="228" t="s">
        <v>1</v>
      </c>
      <c r="L314" s="44"/>
      <c r="M314" s="233" t="s">
        <v>1</v>
      </c>
      <c r="N314" s="234" t="s">
        <v>39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343</v>
      </c>
      <c r="AT314" s="237" t="s">
        <v>154</v>
      </c>
      <c r="AU314" s="237" t="s">
        <v>82</v>
      </c>
      <c r="AY314" s="17" t="s">
        <v>152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82</v>
      </c>
      <c r="BK314" s="238">
        <f>ROUND(I314*H314,2)</f>
        <v>0</v>
      </c>
      <c r="BL314" s="17" t="s">
        <v>343</v>
      </c>
      <c r="BM314" s="237" t="s">
        <v>969</v>
      </c>
    </row>
    <row r="315" s="2" customFormat="1">
      <c r="A315" s="38"/>
      <c r="B315" s="39"/>
      <c r="C315" s="40"/>
      <c r="D315" s="239" t="s">
        <v>161</v>
      </c>
      <c r="E315" s="40"/>
      <c r="F315" s="240" t="s">
        <v>877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161</v>
      </c>
      <c r="AU315" s="17" t="s">
        <v>82</v>
      </c>
    </row>
    <row r="316" s="15" customFormat="1">
      <c r="A316" s="15"/>
      <c r="B316" s="273"/>
      <c r="C316" s="274"/>
      <c r="D316" s="239" t="s">
        <v>241</v>
      </c>
      <c r="E316" s="275" t="s">
        <v>1</v>
      </c>
      <c r="F316" s="276" t="s">
        <v>879</v>
      </c>
      <c r="G316" s="274"/>
      <c r="H316" s="275" t="s">
        <v>1</v>
      </c>
      <c r="I316" s="277"/>
      <c r="J316" s="274"/>
      <c r="K316" s="274"/>
      <c r="L316" s="278"/>
      <c r="M316" s="279"/>
      <c r="N316" s="280"/>
      <c r="O316" s="280"/>
      <c r="P316" s="280"/>
      <c r="Q316" s="280"/>
      <c r="R316" s="280"/>
      <c r="S316" s="280"/>
      <c r="T316" s="28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2" t="s">
        <v>241</v>
      </c>
      <c r="AU316" s="282" t="s">
        <v>82</v>
      </c>
      <c r="AV316" s="15" t="s">
        <v>82</v>
      </c>
      <c r="AW316" s="15" t="s">
        <v>31</v>
      </c>
      <c r="AX316" s="15" t="s">
        <v>74</v>
      </c>
      <c r="AY316" s="282" t="s">
        <v>152</v>
      </c>
    </row>
    <row r="317" s="13" customFormat="1">
      <c r="A317" s="13"/>
      <c r="B317" s="246"/>
      <c r="C317" s="247"/>
      <c r="D317" s="239" t="s">
        <v>241</v>
      </c>
      <c r="E317" s="248" t="s">
        <v>1</v>
      </c>
      <c r="F317" s="249" t="s">
        <v>170</v>
      </c>
      <c r="G317" s="247"/>
      <c r="H317" s="250">
        <v>3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241</v>
      </c>
      <c r="AU317" s="256" t="s">
        <v>82</v>
      </c>
      <c r="AV317" s="13" t="s">
        <v>84</v>
      </c>
      <c r="AW317" s="13" t="s">
        <v>31</v>
      </c>
      <c r="AX317" s="13" t="s">
        <v>82</v>
      </c>
      <c r="AY317" s="256" t="s">
        <v>152</v>
      </c>
    </row>
    <row r="318" s="2" customFormat="1" ht="16.5" customHeight="1">
      <c r="A318" s="38"/>
      <c r="B318" s="39"/>
      <c r="C318" s="226" t="s">
        <v>746</v>
      </c>
      <c r="D318" s="226" t="s">
        <v>154</v>
      </c>
      <c r="E318" s="227" t="s">
        <v>508</v>
      </c>
      <c r="F318" s="228" t="s">
        <v>509</v>
      </c>
      <c r="G318" s="229" t="s">
        <v>342</v>
      </c>
      <c r="H318" s="230">
        <v>1</v>
      </c>
      <c r="I318" s="231"/>
      <c r="J318" s="232">
        <f>ROUND(I318*H318,2)</f>
        <v>0</v>
      </c>
      <c r="K318" s="228" t="s">
        <v>1</v>
      </c>
      <c r="L318" s="44"/>
      <c r="M318" s="233" t="s">
        <v>1</v>
      </c>
      <c r="N318" s="234" t="s">
        <v>39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343</v>
      </c>
      <c r="AT318" s="237" t="s">
        <v>154</v>
      </c>
      <c r="AU318" s="237" t="s">
        <v>82</v>
      </c>
      <c r="AY318" s="17" t="s">
        <v>152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82</v>
      </c>
      <c r="BK318" s="238">
        <f>ROUND(I318*H318,2)</f>
        <v>0</v>
      </c>
      <c r="BL318" s="17" t="s">
        <v>343</v>
      </c>
      <c r="BM318" s="237" t="s">
        <v>970</v>
      </c>
    </row>
    <row r="319" s="2" customFormat="1">
      <c r="A319" s="38"/>
      <c r="B319" s="39"/>
      <c r="C319" s="40"/>
      <c r="D319" s="239" t="s">
        <v>161</v>
      </c>
      <c r="E319" s="40"/>
      <c r="F319" s="240" t="s">
        <v>509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161</v>
      </c>
      <c r="AU319" s="17" t="s">
        <v>82</v>
      </c>
    </row>
    <row r="320" s="2" customFormat="1" ht="16.5" customHeight="1">
      <c r="A320" s="38"/>
      <c r="B320" s="39"/>
      <c r="C320" s="226" t="s">
        <v>84</v>
      </c>
      <c r="D320" s="226" t="s">
        <v>154</v>
      </c>
      <c r="E320" s="227" t="s">
        <v>340</v>
      </c>
      <c r="F320" s="228" t="s">
        <v>347</v>
      </c>
      <c r="G320" s="229" t="s">
        <v>342</v>
      </c>
      <c r="H320" s="230">
        <v>1</v>
      </c>
      <c r="I320" s="231"/>
      <c r="J320" s="232">
        <f>ROUND(I320*H320,2)</f>
        <v>0</v>
      </c>
      <c r="K320" s="228" t="s">
        <v>1</v>
      </c>
      <c r="L320" s="44"/>
      <c r="M320" s="233" t="s">
        <v>1</v>
      </c>
      <c r="N320" s="234" t="s">
        <v>39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343</v>
      </c>
      <c r="AT320" s="237" t="s">
        <v>154</v>
      </c>
      <c r="AU320" s="237" t="s">
        <v>82</v>
      </c>
      <c r="AY320" s="17" t="s">
        <v>152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82</v>
      </c>
      <c r="BK320" s="238">
        <f>ROUND(I320*H320,2)</f>
        <v>0</v>
      </c>
      <c r="BL320" s="17" t="s">
        <v>343</v>
      </c>
      <c r="BM320" s="237" t="s">
        <v>971</v>
      </c>
    </row>
    <row r="321" s="2" customFormat="1">
      <c r="A321" s="38"/>
      <c r="B321" s="39"/>
      <c r="C321" s="40"/>
      <c r="D321" s="239" t="s">
        <v>161</v>
      </c>
      <c r="E321" s="40"/>
      <c r="F321" s="240" t="s">
        <v>347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161</v>
      </c>
      <c r="AU321" s="17" t="s">
        <v>82</v>
      </c>
    </row>
    <row r="322" s="2" customFormat="1" ht="16.5" customHeight="1">
      <c r="A322" s="38"/>
      <c r="B322" s="39"/>
      <c r="C322" s="226" t="s">
        <v>650</v>
      </c>
      <c r="D322" s="226" t="s">
        <v>154</v>
      </c>
      <c r="E322" s="227" t="s">
        <v>346</v>
      </c>
      <c r="F322" s="228" t="s">
        <v>511</v>
      </c>
      <c r="G322" s="229" t="s">
        <v>342</v>
      </c>
      <c r="H322" s="230">
        <v>1</v>
      </c>
      <c r="I322" s="231"/>
      <c r="J322" s="232">
        <f>ROUND(I322*H322,2)</f>
        <v>0</v>
      </c>
      <c r="K322" s="228" t="s">
        <v>1</v>
      </c>
      <c r="L322" s="44"/>
      <c r="M322" s="233" t="s">
        <v>1</v>
      </c>
      <c r="N322" s="234" t="s">
        <v>39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343</v>
      </c>
      <c r="AT322" s="237" t="s">
        <v>154</v>
      </c>
      <c r="AU322" s="237" t="s">
        <v>82</v>
      </c>
      <c r="AY322" s="17" t="s">
        <v>152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82</v>
      </c>
      <c r="BK322" s="238">
        <f>ROUND(I322*H322,2)</f>
        <v>0</v>
      </c>
      <c r="BL322" s="17" t="s">
        <v>343</v>
      </c>
      <c r="BM322" s="237" t="s">
        <v>972</v>
      </c>
    </row>
    <row r="323" s="2" customFormat="1">
      <c r="A323" s="38"/>
      <c r="B323" s="39"/>
      <c r="C323" s="40"/>
      <c r="D323" s="239" t="s">
        <v>161</v>
      </c>
      <c r="E323" s="40"/>
      <c r="F323" s="240" t="s">
        <v>511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161</v>
      </c>
      <c r="AU323" s="17" t="s">
        <v>82</v>
      </c>
    </row>
    <row r="324" s="2" customFormat="1" ht="16.5" customHeight="1">
      <c r="A324" s="38"/>
      <c r="B324" s="39"/>
      <c r="C324" s="226" t="s">
        <v>663</v>
      </c>
      <c r="D324" s="226" t="s">
        <v>154</v>
      </c>
      <c r="E324" s="227" t="s">
        <v>882</v>
      </c>
      <c r="F324" s="228" t="s">
        <v>883</v>
      </c>
      <c r="G324" s="229" t="s">
        <v>342</v>
      </c>
      <c r="H324" s="230">
        <v>1</v>
      </c>
      <c r="I324" s="231"/>
      <c r="J324" s="232">
        <f>ROUND(I324*H324,2)</f>
        <v>0</v>
      </c>
      <c r="K324" s="228" t="s">
        <v>1</v>
      </c>
      <c r="L324" s="44"/>
      <c r="M324" s="233" t="s">
        <v>1</v>
      </c>
      <c r="N324" s="234" t="s">
        <v>39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343</v>
      </c>
      <c r="AT324" s="237" t="s">
        <v>154</v>
      </c>
      <c r="AU324" s="237" t="s">
        <v>82</v>
      </c>
      <c r="AY324" s="17" t="s">
        <v>152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82</v>
      </c>
      <c r="BK324" s="238">
        <f>ROUND(I324*H324,2)</f>
        <v>0</v>
      </c>
      <c r="BL324" s="17" t="s">
        <v>343</v>
      </c>
      <c r="BM324" s="237" t="s">
        <v>973</v>
      </c>
    </row>
    <row r="325" s="2" customFormat="1">
      <c r="A325" s="38"/>
      <c r="B325" s="39"/>
      <c r="C325" s="40"/>
      <c r="D325" s="239" t="s">
        <v>161</v>
      </c>
      <c r="E325" s="40"/>
      <c r="F325" s="240" t="s">
        <v>883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161</v>
      </c>
      <c r="AU325" s="17" t="s">
        <v>82</v>
      </c>
    </row>
    <row r="326" s="2" customFormat="1" ht="21.75" customHeight="1">
      <c r="A326" s="38"/>
      <c r="B326" s="39"/>
      <c r="C326" s="226" t="s">
        <v>769</v>
      </c>
      <c r="D326" s="226" t="s">
        <v>154</v>
      </c>
      <c r="E326" s="227" t="s">
        <v>885</v>
      </c>
      <c r="F326" s="228" t="s">
        <v>886</v>
      </c>
      <c r="G326" s="229" t="s">
        <v>199</v>
      </c>
      <c r="H326" s="230">
        <v>1</v>
      </c>
      <c r="I326" s="231"/>
      <c r="J326" s="232">
        <f>ROUND(I326*H326,2)</f>
        <v>0</v>
      </c>
      <c r="K326" s="228" t="s">
        <v>1</v>
      </c>
      <c r="L326" s="44"/>
      <c r="M326" s="233" t="s">
        <v>1</v>
      </c>
      <c r="N326" s="234" t="s">
        <v>39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343</v>
      </c>
      <c r="AT326" s="237" t="s">
        <v>154</v>
      </c>
      <c r="AU326" s="237" t="s">
        <v>82</v>
      </c>
      <c r="AY326" s="17" t="s">
        <v>152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82</v>
      </c>
      <c r="BK326" s="238">
        <f>ROUND(I326*H326,2)</f>
        <v>0</v>
      </c>
      <c r="BL326" s="17" t="s">
        <v>343</v>
      </c>
      <c r="BM326" s="237" t="s">
        <v>974</v>
      </c>
    </row>
    <row r="327" s="2" customFormat="1">
      <c r="A327" s="38"/>
      <c r="B327" s="39"/>
      <c r="C327" s="40"/>
      <c r="D327" s="239" t="s">
        <v>161</v>
      </c>
      <c r="E327" s="40"/>
      <c r="F327" s="240" t="s">
        <v>886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161</v>
      </c>
      <c r="AU327" s="17" t="s">
        <v>82</v>
      </c>
    </row>
    <row r="328" s="12" customFormat="1" ht="25.92" customHeight="1">
      <c r="A328" s="12"/>
      <c r="B328" s="210"/>
      <c r="C328" s="211"/>
      <c r="D328" s="212" t="s">
        <v>73</v>
      </c>
      <c r="E328" s="213" t="s">
        <v>349</v>
      </c>
      <c r="F328" s="213" t="s">
        <v>350</v>
      </c>
      <c r="G328" s="211"/>
      <c r="H328" s="211"/>
      <c r="I328" s="214"/>
      <c r="J328" s="215">
        <f>BK328</f>
        <v>0</v>
      </c>
      <c r="K328" s="211"/>
      <c r="L328" s="216"/>
      <c r="M328" s="217"/>
      <c r="N328" s="218"/>
      <c r="O328" s="218"/>
      <c r="P328" s="219">
        <f>SUM(P329:P337)</f>
        <v>0</v>
      </c>
      <c r="Q328" s="218"/>
      <c r="R328" s="219">
        <f>SUM(R329:R337)</f>
        <v>0</v>
      </c>
      <c r="S328" s="218"/>
      <c r="T328" s="220">
        <f>SUM(T329:T337)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1" t="s">
        <v>182</v>
      </c>
      <c r="AT328" s="222" t="s">
        <v>73</v>
      </c>
      <c r="AU328" s="222" t="s">
        <v>74</v>
      </c>
      <c r="AY328" s="221" t="s">
        <v>152</v>
      </c>
      <c r="BK328" s="223">
        <f>SUM(BK329:BK337)</f>
        <v>0</v>
      </c>
    </row>
    <row r="329" s="2" customFormat="1" ht="16.5" customHeight="1">
      <c r="A329" s="38"/>
      <c r="B329" s="39"/>
      <c r="C329" s="226" t="s">
        <v>656</v>
      </c>
      <c r="D329" s="226" t="s">
        <v>154</v>
      </c>
      <c r="E329" s="227" t="s">
        <v>534</v>
      </c>
      <c r="F329" s="228" t="s">
        <v>352</v>
      </c>
      <c r="G329" s="229" t="s">
        <v>535</v>
      </c>
      <c r="H329" s="286"/>
      <c r="I329" s="231"/>
      <c r="J329" s="232">
        <f>ROUND(I329*H329,2)</f>
        <v>0</v>
      </c>
      <c r="K329" s="228" t="s">
        <v>158</v>
      </c>
      <c r="L329" s="44"/>
      <c r="M329" s="233" t="s">
        <v>1</v>
      </c>
      <c r="N329" s="234" t="s">
        <v>39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357</v>
      </c>
      <c r="AT329" s="237" t="s">
        <v>154</v>
      </c>
      <c r="AU329" s="237" t="s">
        <v>82</v>
      </c>
      <c r="AY329" s="17" t="s">
        <v>152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82</v>
      </c>
      <c r="BK329" s="238">
        <f>ROUND(I329*H329,2)</f>
        <v>0</v>
      </c>
      <c r="BL329" s="17" t="s">
        <v>357</v>
      </c>
      <c r="BM329" s="237" t="s">
        <v>975</v>
      </c>
    </row>
    <row r="330" s="2" customFormat="1">
      <c r="A330" s="38"/>
      <c r="B330" s="39"/>
      <c r="C330" s="40"/>
      <c r="D330" s="239" t="s">
        <v>161</v>
      </c>
      <c r="E330" s="40"/>
      <c r="F330" s="240" t="s">
        <v>352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161</v>
      </c>
      <c r="AU330" s="17" t="s">
        <v>82</v>
      </c>
    </row>
    <row r="331" s="2" customFormat="1">
      <c r="A331" s="38"/>
      <c r="B331" s="39"/>
      <c r="C331" s="40"/>
      <c r="D331" s="244" t="s">
        <v>163</v>
      </c>
      <c r="E331" s="40"/>
      <c r="F331" s="245" t="s">
        <v>537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163</v>
      </c>
      <c r="AU331" s="17" t="s">
        <v>82</v>
      </c>
    </row>
    <row r="332" s="2" customFormat="1" ht="16.5" customHeight="1">
      <c r="A332" s="38"/>
      <c r="B332" s="39"/>
      <c r="C332" s="226" t="s">
        <v>672</v>
      </c>
      <c r="D332" s="226" t="s">
        <v>154</v>
      </c>
      <c r="E332" s="227" t="s">
        <v>538</v>
      </c>
      <c r="F332" s="228" t="s">
        <v>539</v>
      </c>
      <c r="G332" s="229" t="s">
        <v>535</v>
      </c>
      <c r="H332" s="286"/>
      <c r="I332" s="231"/>
      <c r="J332" s="232">
        <f>ROUND(I332*H332,2)</f>
        <v>0</v>
      </c>
      <c r="K332" s="228" t="s">
        <v>158</v>
      </c>
      <c r="L332" s="44"/>
      <c r="M332" s="233" t="s">
        <v>1</v>
      </c>
      <c r="N332" s="234" t="s">
        <v>39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357</v>
      </c>
      <c r="AT332" s="237" t="s">
        <v>154</v>
      </c>
      <c r="AU332" s="237" t="s">
        <v>82</v>
      </c>
      <c r="AY332" s="17" t="s">
        <v>152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82</v>
      </c>
      <c r="BK332" s="238">
        <f>ROUND(I332*H332,2)</f>
        <v>0</v>
      </c>
      <c r="BL332" s="17" t="s">
        <v>357</v>
      </c>
      <c r="BM332" s="237" t="s">
        <v>976</v>
      </c>
    </row>
    <row r="333" s="2" customFormat="1">
      <c r="A333" s="38"/>
      <c r="B333" s="39"/>
      <c r="C333" s="40"/>
      <c r="D333" s="239" t="s">
        <v>161</v>
      </c>
      <c r="E333" s="40"/>
      <c r="F333" s="240" t="s">
        <v>539</v>
      </c>
      <c r="G333" s="40"/>
      <c r="H333" s="40"/>
      <c r="I333" s="241"/>
      <c r="J333" s="40"/>
      <c r="K333" s="40"/>
      <c r="L333" s="44"/>
      <c r="M333" s="242"/>
      <c r="N333" s="24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161</v>
      </c>
      <c r="AU333" s="17" t="s">
        <v>82</v>
      </c>
    </row>
    <row r="334" s="2" customFormat="1">
      <c r="A334" s="38"/>
      <c r="B334" s="39"/>
      <c r="C334" s="40"/>
      <c r="D334" s="244" t="s">
        <v>163</v>
      </c>
      <c r="E334" s="40"/>
      <c r="F334" s="245" t="s">
        <v>541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163</v>
      </c>
      <c r="AU334" s="17" t="s">
        <v>82</v>
      </c>
    </row>
    <row r="335" s="2" customFormat="1" ht="16.5" customHeight="1">
      <c r="A335" s="38"/>
      <c r="B335" s="39"/>
      <c r="C335" s="226" t="s">
        <v>564</v>
      </c>
      <c r="D335" s="226" t="s">
        <v>154</v>
      </c>
      <c r="E335" s="227" t="s">
        <v>354</v>
      </c>
      <c r="F335" s="228" t="s">
        <v>355</v>
      </c>
      <c r="G335" s="229" t="s">
        <v>356</v>
      </c>
      <c r="H335" s="230">
        <v>1</v>
      </c>
      <c r="I335" s="231"/>
      <c r="J335" s="232">
        <f>ROUND(I335*H335,2)</f>
        <v>0</v>
      </c>
      <c r="K335" s="228" t="s">
        <v>1</v>
      </c>
      <c r="L335" s="44"/>
      <c r="M335" s="233" t="s">
        <v>1</v>
      </c>
      <c r="N335" s="234" t="s">
        <v>39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357</v>
      </c>
      <c r="AT335" s="237" t="s">
        <v>154</v>
      </c>
      <c r="AU335" s="237" t="s">
        <v>82</v>
      </c>
      <c r="AY335" s="17" t="s">
        <v>152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82</v>
      </c>
      <c r="BK335" s="238">
        <f>ROUND(I335*H335,2)</f>
        <v>0</v>
      </c>
      <c r="BL335" s="17" t="s">
        <v>357</v>
      </c>
      <c r="BM335" s="237" t="s">
        <v>977</v>
      </c>
    </row>
    <row r="336" s="2" customFormat="1">
      <c r="A336" s="38"/>
      <c r="B336" s="39"/>
      <c r="C336" s="40"/>
      <c r="D336" s="239" t="s">
        <v>161</v>
      </c>
      <c r="E336" s="40"/>
      <c r="F336" s="240" t="s">
        <v>355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161</v>
      </c>
      <c r="AU336" s="17" t="s">
        <v>82</v>
      </c>
    </row>
    <row r="337" s="2" customFormat="1">
      <c r="A337" s="38"/>
      <c r="B337" s="39"/>
      <c r="C337" s="40"/>
      <c r="D337" s="239" t="s">
        <v>359</v>
      </c>
      <c r="E337" s="40"/>
      <c r="F337" s="268" t="s">
        <v>551</v>
      </c>
      <c r="G337" s="40"/>
      <c r="H337" s="40"/>
      <c r="I337" s="241"/>
      <c r="J337" s="40"/>
      <c r="K337" s="40"/>
      <c r="L337" s="44"/>
      <c r="M337" s="269"/>
      <c r="N337" s="270"/>
      <c r="O337" s="271"/>
      <c r="P337" s="271"/>
      <c r="Q337" s="271"/>
      <c r="R337" s="271"/>
      <c r="S337" s="271"/>
      <c r="T337" s="27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359</v>
      </c>
      <c r="AU337" s="17" t="s">
        <v>82</v>
      </c>
    </row>
    <row r="338" s="2" customFormat="1" ht="6.96" customHeight="1">
      <c r="A338" s="38"/>
      <c r="B338" s="66"/>
      <c r="C338" s="67"/>
      <c r="D338" s="67"/>
      <c r="E338" s="67"/>
      <c r="F338" s="67"/>
      <c r="G338" s="67"/>
      <c r="H338" s="67"/>
      <c r="I338" s="67"/>
      <c r="J338" s="67"/>
      <c r="K338" s="67"/>
      <c r="L338" s="44"/>
      <c r="M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</row>
  </sheetData>
  <sheetProtection sheet="1" autoFilter="0" formatColumns="0" formatRows="0" objects="1" scenarios="1" spinCount="100000" saltValue="psOg9gItezFE3nCxTXNFdM5Fdav2+imHmGVIhx8H45HU5YTGYcU/b04d221jno2nMuhY0NXneRQR1BIG956a1w==" hashValue="ZaVz/WOuvkuH7QuJWWElZSvOZ/2ZjEqQsCI5NQYOR6a8sZCW8iguSN6sHzfZrx+R36uRgTHOTeIqXwZDtuMolg==" algorithmName="SHA-512" password="CC35"/>
  <autoFilter ref="C130:K33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36" r:id="rId1" display="https://podminky.urs.cz/item/CS_URS_2022_02/111211101"/>
    <hyperlink ref="F142" r:id="rId2" display="https://podminky.urs.cz/item/CS_URS_2022_02/162301501"/>
    <hyperlink ref="F148" r:id="rId3" display="https://podminky.urs.cz/item/CS_URS_2022_02/174111101"/>
    <hyperlink ref="F157" r:id="rId4" display="https://podminky.urs.cz/item/CS_URS_2022_02/181006115"/>
    <hyperlink ref="F163" r:id="rId5" display="https://podminky.urs.cz/item/CS_URS_2022_02/181111131"/>
    <hyperlink ref="F171" r:id="rId6" display="https://podminky.urs.cz/item/CS_URS_2022_02/181411121"/>
    <hyperlink ref="F182" r:id="rId7" display="https://podminky.urs.cz/item/CS_URS_2022_02/962032631"/>
    <hyperlink ref="F187" r:id="rId8" display="https://podminky.urs.cz/item/CS_URS_2022_02/968062374"/>
    <hyperlink ref="F192" r:id="rId9" display="https://podminky.urs.cz/item/CS_URS_2022_02/968062455"/>
    <hyperlink ref="F199" r:id="rId10" display="https://podminky.urs.cz/item/CS_URS_2022_02/981011111"/>
    <hyperlink ref="F204" r:id="rId11" display="https://podminky.urs.cz/item/CS_URS_2022_02/981011414"/>
    <hyperlink ref="F213" r:id="rId12" display="https://podminky.urs.cz/item/CS_URS_2022_02/997002511"/>
    <hyperlink ref="F216" r:id="rId13" display="https://podminky.urs.cz/item/CS_URS_2022_02/997002611"/>
    <hyperlink ref="F219" r:id="rId14" display="https://podminky.urs.cz/item/CS_URS_2022_02/997006002"/>
    <hyperlink ref="F222" r:id="rId15" display="https://podminky.urs.cz/item/CS_URS_2022_02/997006519"/>
    <hyperlink ref="F226" r:id="rId16" display="https://podminky.urs.cz/item/CS_URS_2022_02/997013603"/>
    <hyperlink ref="F230" r:id="rId17" display="https://podminky.urs.cz/item/CS_URS_2022_02/997013804"/>
    <hyperlink ref="F234" r:id="rId18" display="https://podminky.urs.cz/item/CS_URS_2022_02/997013811"/>
    <hyperlink ref="F238" r:id="rId19" display="https://podminky.urs.cz/item/CS_URS_2022_02/997013814"/>
    <hyperlink ref="F243" r:id="rId20" display="https://podminky.urs.cz/item/CS_URS_2022_02/998011001"/>
    <hyperlink ref="F248" r:id="rId21" display="https://podminky.urs.cz/item/CS_URS_2021_01/712400832"/>
    <hyperlink ref="F253" r:id="rId22" display="https://podminky.urs.cz/item/CS_URS_2022_02/762331811"/>
    <hyperlink ref="F264" r:id="rId23" display="https://podminky.urs.cz/item/CS_URS_2022_02/762341811"/>
    <hyperlink ref="F268" r:id="rId24" display="https://podminky.urs.cz/item/CS_URS_2022_02/762811811"/>
    <hyperlink ref="F275" r:id="rId25" display="https://podminky.urs.cz/item/CS_URS_2022_02/764002801"/>
    <hyperlink ref="F279" r:id="rId26" display="https://podminky.urs.cz/item/CS_URS_2022_02/764002851"/>
    <hyperlink ref="F283" r:id="rId27" display="https://podminky.urs.cz/item/CS_URS_2022_02/764004801"/>
    <hyperlink ref="F287" r:id="rId28" display="https://podminky.urs.cz/item/CS_URS_2022_02/764004861"/>
    <hyperlink ref="F292" r:id="rId29" display="https://podminky.urs.cz/item/CS_URS_2022_02/766411821"/>
    <hyperlink ref="F297" r:id="rId30" display="https://podminky.urs.cz/item/CS_URS_2022_02/766411822"/>
    <hyperlink ref="F303" r:id="rId31" display="https://podminky.urs.cz/item/CS_URS_2022_02/776201811"/>
    <hyperlink ref="F310" r:id="rId32" display="https://podminky.urs.cz/item/CS_URS_2022_02/787600802"/>
    <hyperlink ref="F331" r:id="rId33" display="https://podminky.urs.cz/item/CS_URS_2022_02/030001000"/>
    <hyperlink ref="F334" r:id="rId34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116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Nový Bor, Libuň, Lučany, Višňová, Zákupy, Železný Brod – demolice (strážní domky, provozní objekty)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978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26</v>
      </c>
      <c r="G12" s="38"/>
      <c r="H12" s="38"/>
      <c r="I12" s="150" t="s">
        <v>22</v>
      </c>
      <c r="J12" s="153" t="str">
        <f>'Rekapitulace stavby'!AN8</f>
        <v>18. 10. 2022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364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26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365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ROUND((SUM(BE131:BE468)),  2)</f>
        <v>0</v>
      </c>
      <c r="G33" s="38"/>
      <c r="H33" s="38"/>
      <c r="I33" s="164">
        <v>0.20999999999999999</v>
      </c>
      <c r="J33" s="163">
        <f>ROUND(((SUM(BE131:BE468))*I33),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ROUND((SUM(BF131:BF468)),  2)</f>
        <v>0</v>
      </c>
      <c r="G34" s="38"/>
      <c r="H34" s="38"/>
      <c r="I34" s="164">
        <v>0.14999999999999999</v>
      </c>
      <c r="J34" s="163">
        <f>ROUND(((SUM(BF131:BF468))*I34),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ROUND((SUM(BG131:BG468)),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ROUND((SUM(BH131:BH468)),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ROUND((SUM(BI131:BI468)),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3" t="str">
        <f>E7</f>
        <v>Nový Bor, Libuň, Lučany, Višňová, Zákupy, Železný Brod – demolice (strážní domky, provozní objekty)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024 - Železný Brod - strážní domek čp. 620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18. 10. 2022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121</v>
      </c>
      <c r="D94" s="185"/>
      <c r="E94" s="185"/>
      <c r="F94" s="185"/>
      <c r="G94" s="185"/>
      <c r="H94" s="185"/>
      <c r="I94" s="185"/>
      <c r="J94" s="186" t="s">
        <v>122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124</v>
      </c>
    </row>
    <row r="97" s="9" customFormat="1" ht="24.96" customHeight="1">
      <c r="A97" s="9"/>
      <c r="B97" s="188"/>
      <c r="C97" s="189"/>
      <c r="D97" s="190" t="s">
        <v>125</v>
      </c>
      <c r="E97" s="191"/>
      <c r="F97" s="191"/>
      <c r="G97" s="191"/>
      <c r="H97" s="191"/>
      <c r="I97" s="191"/>
      <c r="J97" s="192">
        <f>J132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126</v>
      </c>
      <c r="E98" s="196"/>
      <c r="F98" s="196"/>
      <c r="G98" s="196"/>
      <c r="H98" s="196"/>
      <c r="I98" s="196"/>
      <c r="J98" s="197">
        <f>J133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366</v>
      </c>
      <c r="E99" s="196"/>
      <c r="F99" s="196"/>
      <c r="G99" s="196"/>
      <c r="H99" s="196"/>
      <c r="I99" s="196"/>
      <c r="J99" s="197">
        <f>J167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367</v>
      </c>
      <c r="E100" s="196"/>
      <c r="F100" s="196"/>
      <c r="G100" s="196"/>
      <c r="H100" s="196"/>
      <c r="I100" s="196"/>
      <c r="J100" s="197">
        <f>J212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J236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897</v>
      </c>
      <c r="E102" s="196"/>
      <c r="F102" s="196"/>
      <c r="G102" s="196"/>
      <c r="H102" s="196"/>
      <c r="I102" s="196"/>
      <c r="J102" s="197">
        <f>J294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129</v>
      </c>
      <c r="E103" s="191"/>
      <c r="F103" s="191"/>
      <c r="G103" s="191"/>
      <c r="H103" s="191"/>
      <c r="I103" s="191"/>
      <c r="J103" s="192">
        <f>J301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368</v>
      </c>
      <c r="E104" s="196"/>
      <c r="F104" s="196"/>
      <c r="G104" s="196"/>
      <c r="H104" s="196"/>
      <c r="I104" s="196"/>
      <c r="J104" s="197">
        <f>J302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131</v>
      </c>
      <c r="E105" s="196"/>
      <c r="F105" s="196"/>
      <c r="G105" s="196"/>
      <c r="H105" s="196"/>
      <c r="I105" s="196"/>
      <c r="J105" s="197">
        <f>J312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132</v>
      </c>
      <c r="E106" s="196"/>
      <c r="F106" s="196"/>
      <c r="G106" s="196"/>
      <c r="H106" s="196"/>
      <c r="I106" s="196"/>
      <c r="J106" s="197">
        <f>J358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133</v>
      </c>
      <c r="E107" s="196"/>
      <c r="F107" s="196"/>
      <c r="G107" s="196"/>
      <c r="H107" s="196"/>
      <c r="I107" s="196"/>
      <c r="J107" s="197">
        <f>J410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768</v>
      </c>
      <c r="E108" s="196"/>
      <c r="F108" s="196"/>
      <c r="G108" s="196"/>
      <c r="H108" s="196"/>
      <c r="I108" s="196"/>
      <c r="J108" s="197">
        <f>J419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370</v>
      </c>
      <c r="E109" s="196"/>
      <c r="F109" s="196"/>
      <c r="G109" s="196"/>
      <c r="H109" s="196"/>
      <c r="I109" s="196"/>
      <c r="J109" s="197">
        <f>J428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134</v>
      </c>
      <c r="E110" s="191"/>
      <c r="F110" s="191"/>
      <c r="G110" s="191"/>
      <c r="H110" s="191"/>
      <c r="I110" s="191"/>
      <c r="J110" s="192">
        <f>J447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8"/>
      <c r="C111" s="189"/>
      <c r="D111" s="190" t="s">
        <v>135</v>
      </c>
      <c r="E111" s="191"/>
      <c r="F111" s="191"/>
      <c r="G111" s="191"/>
      <c r="H111" s="191"/>
      <c r="I111" s="191"/>
      <c r="J111" s="192">
        <f>J458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3" t="str">
        <f>E7</f>
        <v>Nový Bor, Libuň, Lučany, Višňová, Zákupy, Železný Brod – demolice (strážní domky, provozní objekty)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117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024 - Železný Brod - strážní domek čp. 620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 xml:space="preserve"> </v>
      </c>
      <c r="G125" s="40"/>
      <c r="H125" s="40"/>
      <c r="I125" s="32" t="s">
        <v>22</v>
      </c>
      <c r="J125" s="79" t="str">
        <f>IF(J12="","",J12)</f>
        <v>18. 10. 2022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SŽ s.o. OŘ. Hradec Králové</v>
      </c>
      <c r="G127" s="40"/>
      <c r="H127" s="40"/>
      <c r="I127" s="32" t="s">
        <v>30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32</v>
      </c>
      <c r="J128" s="36" t="str">
        <f>E24</f>
        <v>FRAM Consult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138</v>
      </c>
      <c r="D130" s="202" t="s">
        <v>59</v>
      </c>
      <c r="E130" s="202" t="s">
        <v>55</v>
      </c>
      <c r="F130" s="202" t="s">
        <v>56</v>
      </c>
      <c r="G130" s="202" t="s">
        <v>139</v>
      </c>
      <c r="H130" s="202" t="s">
        <v>140</v>
      </c>
      <c r="I130" s="202" t="s">
        <v>141</v>
      </c>
      <c r="J130" s="202" t="s">
        <v>122</v>
      </c>
      <c r="K130" s="203" t="s">
        <v>142</v>
      </c>
      <c r="L130" s="204"/>
      <c r="M130" s="100" t="s">
        <v>1</v>
      </c>
      <c r="N130" s="101" t="s">
        <v>38</v>
      </c>
      <c r="O130" s="101" t="s">
        <v>143</v>
      </c>
      <c r="P130" s="101" t="s">
        <v>144</v>
      </c>
      <c r="Q130" s="101" t="s">
        <v>145</v>
      </c>
      <c r="R130" s="101" t="s">
        <v>146</v>
      </c>
      <c r="S130" s="101" t="s">
        <v>147</v>
      </c>
      <c r="T130" s="102" t="s">
        <v>148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149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P132+P301+P447+P458</f>
        <v>0</v>
      </c>
      <c r="Q131" s="104"/>
      <c r="R131" s="207">
        <f>R132+R301+R447+R458</f>
        <v>134.42001250000001</v>
      </c>
      <c r="S131" s="104"/>
      <c r="T131" s="208">
        <f>T132+T301+T447+T458</f>
        <v>250.41934109999997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73</v>
      </c>
      <c r="AU131" s="17" t="s">
        <v>124</v>
      </c>
      <c r="BK131" s="209">
        <f>BK132+BK301+BK447+BK458</f>
        <v>0</v>
      </c>
    </row>
    <row r="132" s="12" customFormat="1" ht="25.92" customHeight="1">
      <c r="A132" s="12"/>
      <c r="B132" s="210"/>
      <c r="C132" s="211"/>
      <c r="D132" s="212" t="s">
        <v>73</v>
      </c>
      <c r="E132" s="213" t="s">
        <v>150</v>
      </c>
      <c r="F132" s="213" t="s">
        <v>151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P133+P167+P212+P236+P294</f>
        <v>0</v>
      </c>
      <c r="Q132" s="218"/>
      <c r="R132" s="219">
        <f>R133+R167+R212+R236+R294</f>
        <v>134.40657250000001</v>
      </c>
      <c r="S132" s="218"/>
      <c r="T132" s="220">
        <f>T133+T167+T212+T236+T294</f>
        <v>240.57016999999996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82</v>
      </c>
      <c r="AT132" s="222" t="s">
        <v>73</v>
      </c>
      <c r="AU132" s="222" t="s">
        <v>74</v>
      </c>
      <c r="AY132" s="221" t="s">
        <v>152</v>
      </c>
      <c r="BK132" s="223">
        <f>BK133+BK167+BK212+BK236+BK294</f>
        <v>0</v>
      </c>
    </row>
    <row r="133" s="12" customFormat="1" ht="22.8" customHeight="1">
      <c r="A133" s="12"/>
      <c r="B133" s="210"/>
      <c r="C133" s="211"/>
      <c r="D133" s="212" t="s">
        <v>73</v>
      </c>
      <c r="E133" s="224" t="s">
        <v>82</v>
      </c>
      <c r="F133" s="224" t="s">
        <v>153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SUM(P134:P166)</f>
        <v>0</v>
      </c>
      <c r="Q133" s="218"/>
      <c r="R133" s="219">
        <f>SUM(R134:R166)</f>
        <v>134.40000000000001</v>
      </c>
      <c r="S133" s="218"/>
      <c r="T133" s="220">
        <f>SUM(T134:T166)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82</v>
      </c>
      <c r="AT133" s="222" t="s">
        <v>73</v>
      </c>
      <c r="AU133" s="222" t="s">
        <v>82</v>
      </c>
      <c r="AY133" s="221" t="s">
        <v>152</v>
      </c>
      <c r="BK133" s="223">
        <f>SUM(BK134:BK166)</f>
        <v>0</v>
      </c>
    </row>
    <row r="134" s="2" customFormat="1" ht="21.75" customHeight="1">
      <c r="A134" s="38"/>
      <c r="B134" s="39"/>
      <c r="C134" s="226" t="s">
        <v>564</v>
      </c>
      <c r="D134" s="226" t="s">
        <v>154</v>
      </c>
      <c r="E134" s="227" t="s">
        <v>979</v>
      </c>
      <c r="F134" s="228" t="s">
        <v>980</v>
      </c>
      <c r="G134" s="229" t="s">
        <v>157</v>
      </c>
      <c r="H134" s="230">
        <v>300</v>
      </c>
      <c r="I134" s="231"/>
      <c r="J134" s="232">
        <f>ROUND(I134*H134,2)</f>
        <v>0</v>
      </c>
      <c r="K134" s="228" t="s">
        <v>158</v>
      </c>
      <c r="L134" s="44"/>
      <c r="M134" s="233" t="s">
        <v>1</v>
      </c>
      <c r="N134" s="234" t="s">
        <v>39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159</v>
      </c>
      <c r="AT134" s="237" t="s">
        <v>154</v>
      </c>
      <c r="AU134" s="237" t="s">
        <v>84</v>
      </c>
      <c r="AY134" s="17" t="s">
        <v>152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82</v>
      </c>
      <c r="BK134" s="238">
        <f>ROUND(I134*H134,2)</f>
        <v>0</v>
      </c>
      <c r="BL134" s="17" t="s">
        <v>159</v>
      </c>
      <c r="BM134" s="237" t="s">
        <v>981</v>
      </c>
    </row>
    <row r="135" s="2" customFormat="1">
      <c r="A135" s="38"/>
      <c r="B135" s="39"/>
      <c r="C135" s="40"/>
      <c r="D135" s="239" t="s">
        <v>161</v>
      </c>
      <c r="E135" s="40"/>
      <c r="F135" s="240" t="s">
        <v>982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84</v>
      </c>
    </row>
    <row r="136" s="2" customFormat="1">
      <c r="A136" s="38"/>
      <c r="B136" s="39"/>
      <c r="C136" s="40"/>
      <c r="D136" s="244" t="s">
        <v>163</v>
      </c>
      <c r="E136" s="40"/>
      <c r="F136" s="245" t="s">
        <v>983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84</v>
      </c>
    </row>
    <row r="137" s="15" customFormat="1">
      <c r="A137" s="15"/>
      <c r="B137" s="273"/>
      <c r="C137" s="274"/>
      <c r="D137" s="239" t="s">
        <v>241</v>
      </c>
      <c r="E137" s="275" t="s">
        <v>1</v>
      </c>
      <c r="F137" s="276" t="s">
        <v>984</v>
      </c>
      <c r="G137" s="274"/>
      <c r="H137" s="275" t="s">
        <v>1</v>
      </c>
      <c r="I137" s="277"/>
      <c r="J137" s="274"/>
      <c r="K137" s="274"/>
      <c r="L137" s="278"/>
      <c r="M137" s="279"/>
      <c r="N137" s="280"/>
      <c r="O137" s="280"/>
      <c r="P137" s="280"/>
      <c r="Q137" s="280"/>
      <c r="R137" s="280"/>
      <c r="S137" s="280"/>
      <c r="T137" s="28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2" t="s">
        <v>241</v>
      </c>
      <c r="AU137" s="282" t="s">
        <v>84</v>
      </c>
      <c r="AV137" s="15" t="s">
        <v>82</v>
      </c>
      <c r="AW137" s="15" t="s">
        <v>31</v>
      </c>
      <c r="AX137" s="15" t="s">
        <v>74</v>
      </c>
      <c r="AY137" s="282" t="s">
        <v>152</v>
      </c>
    </row>
    <row r="138" s="13" customFormat="1">
      <c r="A138" s="13"/>
      <c r="B138" s="246"/>
      <c r="C138" s="247"/>
      <c r="D138" s="239" t="s">
        <v>241</v>
      </c>
      <c r="E138" s="248" t="s">
        <v>1</v>
      </c>
      <c r="F138" s="249" t="s">
        <v>985</v>
      </c>
      <c r="G138" s="247"/>
      <c r="H138" s="250">
        <v>300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241</v>
      </c>
      <c r="AU138" s="256" t="s">
        <v>84</v>
      </c>
      <c r="AV138" s="13" t="s">
        <v>84</v>
      </c>
      <c r="AW138" s="13" t="s">
        <v>31</v>
      </c>
      <c r="AX138" s="13" t="s">
        <v>82</v>
      </c>
      <c r="AY138" s="256" t="s">
        <v>152</v>
      </c>
    </row>
    <row r="139" s="2" customFormat="1" ht="24.15" customHeight="1">
      <c r="A139" s="38"/>
      <c r="B139" s="39"/>
      <c r="C139" s="226" t="s">
        <v>650</v>
      </c>
      <c r="D139" s="226" t="s">
        <v>154</v>
      </c>
      <c r="E139" s="227" t="s">
        <v>986</v>
      </c>
      <c r="F139" s="228" t="s">
        <v>987</v>
      </c>
      <c r="G139" s="229" t="s">
        <v>173</v>
      </c>
      <c r="H139" s="230">
        <v>240.56999999999999</v>
      </c>
      <c r="I139" s="231"/>
      <c r="J139" s="232">
        <f>ROUND(I139*H139,2)</f>
        <v>0</v>
      </c>
      <c r="K139" s="228" t="s">
        <v>158</v>
      </c>
      <c r="L139" s="44"/>
      <c r="M139" s="233" t="s">
        <v>1</v>
      </c>
      <c r="N139" s="234" t="s">
        <v>39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159</v>
      </c>
      <c r="AT139" s="237" t="s">
        <v>154</v>
      </c>
      <c r="AU139" s="237" t="s">
        <v>84</v>
      </c>
      <c r="AY139" s="17" t="s">
        <v>152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82</v>
      </c>
      <c r="BK139" s="238">
        <f>ROUND(I139*H139,2)</f>
        <v>0</v>
      </c>
      <c r="BL139" s="17" t="s">
        <v>159</v>
      </c>
      <c r="BM139" s="237" t="s">
        <v>988</v>
      </c>
    </row>
    <row r="140" s="2" customFormat="1">
      <c r="A140" s="38"/>
      <c r="B140" s="39"/>
      <c r="C140" s="40"/>
      <c r="D140" s="239" t="s">
        <v>161</v>
      </c>
      <c r="E140" s="40"/>
      <c r="F140" s="240" t="s">
        <v>989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84</v>
      </c>
    </row>
    <row r="141" s="2" customFormat="1">
      <c r="A141" s="38"/>
      <c r="B141" s="39"/>
      <c r="C141" s="40"/>
      <c r="D141" s="244" t="s">
        <v>163</v>
      </c>
      <c r="E141" s="40"/>
      <c r="F141" s="245" t="s">
        <v>990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84</v>
      </c>
    </row>
    <row r="142" s="15" customFormat="1">
      <c r="A142" s="15"/>
      <c r="B142" s="273"/>
      <c r="C142" s="274"/>
      <c r="D142" s="239" t="s">
        <v>241</v>
      </c>
      <c r="E142" s="275" t="s">
        <v>1</v>
      </c>
      <c r="F142" s="276" t="s">
        <v>991</v>
      </c>
      <c r="G142" s="274"/>
      <c r="H142" s="275" t="s">
        <v>1</v>
      </c>
      <c r="I142" s="277"/>
      <c r="J142" s="274"/>
      <c r="K142" s="274"/>
      <c r="L142" s="278"/>
      <c r="M142" s="279"/>
      <c r="N142" s="280"/>
      <c r="O142" s="280"/>
      <c r="P142" s="280"/>
      <c r="Q142" s="280"/>
      <c r="R142" s="280"/>
      <c r="S142" s="280"/>
      <c r="T142" s="28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2" t="s">
        <v>241</v>
      </c>
      <c r="AU142" s="282" t="s">
        <v>84</v>
      </c>
      <c r="AV142" s="15" t="s">
        <v>82</v>
      </c>
      <c r="AW142" s="15" t="s">
        <v>31</v>
      </c>
      <c r="AX142" s="15" t="s">
        <v>74</v>
      </c>
      <c r="AY142" s="282" t="s">
        <v>152</v>
      </c>
    </row>
    <row r="143" s="13" customFormat="1">
      <c r="A143" s="13"/>
      <c r="B143" s="246"/>
      <c r="C143" s="247"/>
      <c r="D143" s="239" t="s">
        <v>241</v>
      </c>
      <c r="E143" s="248" t="s">
        <v>1</v>
      </c>
      <c r="F143" s="249" t="s">
        <v>992</v>
      </c>
      <c r="G143" s="247"/>
      <c r="H143" s="250">
        <v>240.56999999999999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241</v>
      </c>
      <c r="AU143" s="256" t="s">
        <v>84</v>
      </c>
      <c r="AV143" s="13" t="s">
        <v>84</v>
      </c>
      <c r="AW143" s="13" t="s">
        <v>31</v>
      </c>
      <c r="AX143" s="13" t="s">
        <v>82</v>
      </c>
      <c r="AY143" s="256" t="s">
        <v>152</v>
      </c>
    </row>
    <row r="144" s="2" customFormat="1" ht="24.15" customHeight="1">
      <c r="A144" s="38"/>
      <c r="B144" s="39"/>
      <c r="C144" s="226" t="s">
        <v>571</v>
      </c>
      <c r="D144" s="226" t="s">
        <v>154</v>
      </c>
      <c r="E144" s="227" t="s">
        <v>565</v>
      </c>
      <c r="F144" s="228" t="s">
        <v>566</v>
      </c>
      <c r="G144" s="229" t="s">
        <v>173</v>
      </c>
      <c r="H144" s="230">
        <v>6</v>
      </c>
      <c r="I144" s="231"/>
      <c r="J144" s="232">
        <f>ROUND(I144*H144,2)</f>
        <v>0</v>
      </c>
      <c r="K144" s="228" t="s">
        <v>158</v>
      </c>
      <c r="L144" s="44"/>
      <c r="M144" s="233" t="s">
        <v>1</v>
      </c>
      <c r="N144" s="234" t="s">
        <v>39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159</v>
      </c>
      <c r="AT144" s="237" t="s">
        <v>154</v>
      </c>
      <c r="AU144" s="237" t="s">
        <v>84</v>
      </c>
      <c r="AY144" s="17" t="s">
        <v>152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82</v>
      </c>
      <c r="BK144" s="238">
        <f>ROUND(I144*H144,2)</f>
        <v>0</v>
      </c>
      <c r="BL144" s="17" t="s">
        <v>159</v>
      </c>
      <c r="BM144" s="237" t="s">
        <v>993</v>
      </c>
    </row>
    <row r="145" s="2" customFormat="1">
      <c r="A145" s="38"/>
      <c r="B145" s="39"/>
      <c r="C145" s="40"/>
      <c r="D145" s="239" t="s">
        <v>161</v>
      </c>
      <c r="E145" s="40"/>
      <c r="F145" s="240" t="s">
        <v>568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161</v>
      </c>
      <c r="AU145" s="17" t="s">
        <v>84</v>
      </c>
    </row>
    <row r="146" s="2" customFormat="1">
      <c r="A146" s="38"/>
      <c r="B146" s="39"/>
      <c r="C146" s="40"/>
      <c r="D146" s="244" t="s">
        <v>163</v>
      </c>
      <c r="E146" s="40"/>
      <c r="F146" s="245" t="s">
        <v>569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84</v>
      </c>
    </row>
    <row r="147" s="15" customFormat="1">
      <c r="A147" s="15"/>
      <c r="B147" s="273"/>
      <c r="C147" s="274"/>
      <c r="D147" s="239" t="s">
        <v>241</v>
      </c>
      <c r="E147" s="275" t="s">
        <v>1</v>
      </c>
      <c r="F147" s="276" t="s">
        <v>570</v>
      </c>
      <c r="G147" s="274"/>
      <c r="H147" s="275" t="s">
        <v>1</v>
      </c>
      <c r="I147" s="277"/>
      <c r="J147" s="274"/>
      <c r="K147" s="274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241</v>
      </c>
      <c r="AU147" s="282" t="s">
        <v>84</v>
      </c>
      <c r="AV147" s="15" t="s">
        <v>82</v>
      </c>
      <c r="AW147" s="15" t="s">
        <v>31</v>
      </c>
      <c r="AX147" s="15" t="s">
        <v>74</v>
      </c>
      <c r="AY147" s="282" t="s">
        <v>152</v>
      </c>
    </row>
    <row r="148" s="13" customFormat="1">
      <c r="A148" s="13"/>
      <c r="B148" s="246"/>
      <c r="C148" s="247"/>
      <c r="D148" s="239" t="s">
        <v>241</v>
      </c>
      <c r="E148" s="248" t="s">
        <v>1</v>
      </c>
      <c r="F148" s="249" t="s">
        <v>190</v>
      </c>
      <c r="G148" s="247"/>
      <c r="H148" s="250">
        <v>6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241</v>
      </c>
      <c r="AU148" s="256" t="s">
        <v>84</v>
      </c>
      <c r="AV148" s="13" t="s">
        <v>84</v>
      </c>
      <c r="AW148" s="13" t="s">
        <v>31</v>
      </c>
      <c r="AX148" s="13" t="s">
        <v>74</v>
      </c>
      <c r="AY148" s="256" t="s">
        <v>152</v>
      </c>
    </row>
    <row r="149" s="14" customFormat="1">
      <c r="A149" s="14"/>
      <c r="B149" s="257"/>
      <c r="C149" s="258"/>
      <c r="D149" s="239" t="s">
        <v>241</v>
      </c>
      <c r="E149" s="259" t="s">
        <v>1</v>
      </c>
      <c r="F149" s="260" t="s">
        <v>243</v>
      </c>
      <c r="G149" s="258"/>
      <c r="H149" s="261">
        <v>6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241</v>
      </c>
      <c r="AU149" s="267" t="s">
        <v>84</v>
      </c>
      <c r="AV149" s="14" t="s">
        <v>159</v>
      </c>
      <c r="AW149" s="14" t="s">
        <v>31</v>
      </c>
      <c r="AX149" s="14" t="s">
        <v>82</v>
      </c>
      <c r="AY149" s="267" t="s">
        <v>152</v>
      </c>
    </row>
    <row r="150" s="2" customFormat="1" ht="16.5" customHeight="1">
      <c r="A150" s="38"/>
      <c r="B150" s="39"/>
      <c r="C150" s="287" t="s">
        <v>740</v>
      </c>
      <c r="D150" s="287" t="s">
        <v>572</v>
      </c>
      <c r="E150" s="288" t="s">
        <v>573</v>
      </c>
      <c r="F150" s="289" t="s">
        <v>574</v>
      </c>
      <c r="G150" s="290" t="s">
        <v>232</v>
      </c>
      <c r="H150" s="291">
        <v>14.4</v>
      </c>
      <c r="I150" s="292"/>
      <c r="J150" s="293">
        <f>ROUND(I150*H150,2)</f>
        <v>0</v>
      </c>
      <c r="K150" s="289" t="s">
        <v>158</v>
      </c>
      <c r="L150" s="294"/>
      <c r="M150" s="295" t="s">
        <v>1</v>
      </c>
      <c r="N150" s="296" t="s">
        <v>39</v>
      </c>
      <c r="O150" s="91"/>
      <c r="P150" s="235">
        <f>O150*H150</f>
        <v>0</v>
      </c>
      <c r="Q150" s="235">
        <v>1</v>
      </c>
      <c r="R150" s="235">
        <f>Q150*H150</f>
        <v>14.4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203</v>
      </c>
      <c r="AT150" s="237" t="s">
        <v>572</v>
      </c>
      <c r="AU150" s="237" t="s">
        <v>84</v>
      </c>
      <c r="AY150" s="17" t="s">
        <v>152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82</v>
      </c>
      <c r="BK150" s="238">
        <f>ROUND(I150*H150,2)</f>
        <v>0</v>
      </c>
      <c r="BL150" s="17" t="s">
        <v>159</v>
      </c>
      <c r="BM150" s="237" t="s">
        <v>994</v>
      </c>
    </row>
    <row r="151" s="2" customFormat="1">
      <c r="A151" s="38"/>
      <c r="B151" s="39"/>
      <c r="C151" s="40"/>
      <c r="D151" s="239" t="s">
        <v>161</v>
      </c>
      <c r="E151" s="40"/>
      <c r="F151" s="240" t="s">
        <v>574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84</v>
      </c>
    </row>
    <row r="152" s="15" customFormat="1">
      <c r="A152" s="15"/>
      <c r="B152" s="273"/>
      <c r="C152" s="274"/>
      <c r="D152" s="239" t="s">
        <v>241</v>
      </c>
      <c r="E152" s="275" t="s">
        <v>1</v>
      </c>
      <c r="F152" s="276" t="s">
        <v>570</v>
      </c>
      <c r="G152" s="274"/>
      <c r="H152" s="275" t="s">
        <v>1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241</v>
      </c>
      <c r="AU152" s="282" t="s">
        <v>84</v>
      </c>
      <c r="AV152" s="15" t="s">
        <v>82</v>
      </c>
      <c r="AW152" s="15" t="s">
        <v>31</v>
      </c>
      <c r="AX152" s="15" t="s">
        <v>74</v>
      </c>
      <c r="AY152" s="282" t="s">
        <v>152</v>
      </c>
    </row>
    <row r="153" s="13" customFormat="1">
      <c r="A153" s="13"/>
      <c r="B153" s="246"/>
      <c r="C153" s="247"/>
      <c r="D153" s="239" t="s">
        <v>241</v>
      </c>
      <c r="E153" s="248" t="s">
        <v>1</v>
      </c>
      <c r="F153" s="249" t="s">
        <v>576</v>
      </c>
      <c r="G153" s="247"/>
      <c r="H153" s="250">
        <v>14.4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241</v>
      </c>
      <c r="AU153" s="256" t="s">
        <v>84</v>
      </c>
      <c r="AV153" s="13" t="s">
        <v>84</v>
      </c>
      <c r="AW153" s="13" t="s">
        <v>31</v>
      </c>
      <c r="AX153" s="13" t="s">
        <v>74</v>
      </c>
      <c r="AY153" s="256" t="s">
        <v>152</v>
      </c>
    </row>
    <row r="154" s="14" customFormat="1">
      <c r="A154" s="14"/>
      <c r="B154" s="257"/>
      <c r="C154" s="258"/>
      <c r="D154" s="239" t="s">
        <v>241</v>
      </c>
      <c r="E154" s="259" t="s">
        <v>1</v>
      </c>
      <c r="F154" s="260" t="s">
        <v>243</v>
      </c>
      <c r="G154" s="258"/>
      <c r="H154" s="261">
        <v>14.4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241</v>
      </c>
      <c r="AU154" s="267" t="s">
        <v>84</v>
      </c>
      <c r="AV154" s="14" t="s">
        <v>159</v>
      </c>
      <c r="AW154" s="14" t="s">
        <v>31</v>
      </c>
      <c r="AX154" s="14" t="s">
        <v>82</v>
      </c>
      <c r="AY154" s="267" t="s">
        <v>152</v>
      </c>
    </row>
    <row r="155" s="2" customFormat="1" ht="24.15" customHeight="1">
      <c r="A155" s="38"/>
      <c r="B155" s="39"/>
      <c r="C155" s="226" t="s">
        <v>742</v>
      </c>
      <c r="D155" s="226" t="s">
        <v>154</v>
      </c>
      <c r="E155" s="227" t="s">
        <v>578</v>
      </c>
      <c r="F155" s="228" t="s">
        <v>579</v>
      </c>
      <c r="G155" s="229" t="s">
        <v>157</v>
      </c>
      <c r="H155" s="230">
        <v>300</v>
      </c>
      <c r="I155" s="231"/>
      <c r="J155" s="232">
        <f>ROUND(I155*H155,2)</f>
        <v>0</v>
      </c>
      <c r="K155" s="228" t="s">
        <v>158</v>
      </c>
      <c r="L155" s="44"/>
      <c r="M155" s="233" t="s">
        <v>1</v>
      </c>
      <c r="N155" s="234" t="s">
        <v>39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159</v>
      </c>
      <c r="AT155" s="237" t="s">
        <v>154</v>
      </c>
      <c r="AU155" s="237" t="s">
        <v>84</v>
      </c>
      <c r="AY155" s="17" t="s">
        <v>152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82</v>
      </c>
      <c r="BK155" s="238">
        <f>ROUND(I155*H155,2)</f>
        <v>0</v>
      </c>
      <c r="BL155" s="17" t="s">
        <v>159</v>
      </c>
      <c r="BM155" s="237" t="s">
        <v>995</v>
      </c>
    </row>
    <row r="156" s="2" customFormat="1">
      <c r="A156" s="38"/>
      <c r="B156" s="39"/>
      <c r="C156" s="40"/>
      <c r="D156" s="239" t="s">
        <v>161</v>
      </c>
      <c r="E156" s="40"/>
      <c r="F156" s="240" t="s">
        <v>581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161</v>
      </c>
      <c r="AU156" s="17" t="s">
        <v>84</v>
      </c>
    </row>
    <row r="157" s="2" customFormat="1">
      <c r="A157" s="38"/>
      <c r="B157" s="39"/>
      <c r="C157" s="40"/>
      <c r="D157" s="244" t="s">
        <v>163</v>
      </c>
      <c r="E157" s="40"/>
      <c r="F157" s="245" t="s">
        <v>582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84</v>
      </c>
    </row>
    <row r="158" s="15" customFormat="1">
      <c r="A158" s="15"/>
      <c r="B158" s="273"/>
      <c r="C158" s="274"/>
      <c r="D158" s="239" t="s">
        <v>241</v>
      </c>
      <c r="E158" s="275" t="s">
        <v>1</v>
      </c>
      <c r="F158" s="276" t="s">
        <v>984</v>
      </c>
      <c r="G158" s="274"/>
      <c r="H158" s="275" t="s">
        <v>1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241</v>
      </c>
      <c r="AU158" s="282" t="s">
        <v>84</v>
      </c>
      <c r="AV158" s="15" t="s">
        <v>82</v>
      </c>
      <c r="AW158" s="15" t="s">
        <v>31</v>
      </c>
      <c r="AX158" s="15" t="s">
        <v>74</v>
      </c>
      <c r="AY158" s="282" t="s">
        <v>152</v>
      </c>
    </row>
    <row r="159" s="13" customFormat="1">
      <c r="A159" s="13"/>
      <c r="B159" s="246"/>
      <c r="C159" s="247"/>
      <c r="D159" s="239" t="s">
        <v>241</v>
      </c>
      <c r="E159" s="248" t="s">
        <v>1</v>
      </c>
      <c r="F159" s="249" t="s">
        <v>985</v>
      </c>
      <c r="G159" s="247"/>
      <c r="H159" s="250">
        <v>300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241</v>
      </c>
      <c r="AU159" s="256" t="s">
        <v>84</v>
      </c>
      <c r="AV159" s="13" t="s">
        <v>84</v>
      </c>
      <c r="AW159" s="13" t="s">
        <v>31</v>
      </c>
      <c r="AX159" s="13" t="s">
        <v>82</v>
      </c>
      <c r="AY159" s="256" t="s">
        <v>152</v>
      </c>
    </row>
    <row r="160" s="2" customFormat="1" ht="37.8" customHeight="1">
      <c r="A160" s="38"/>
      <c r="B160" s="39"/>
      <c r="C160" s="226" t="s">
        <v>577</v>
      </c>
      <c r="D160" s="226" t="s">
        <v>154</v>
      </c>
      <c r="E160" s="227" t="s">
        <v>586</v>
      </c>
      <c r="F160" s="228" t="s">
        <v>587</v>
      </c>
      <c r="G160" s="229" t="s">
        <v>157</v>
      </c>
      <c r="H160" s="230">
        <v>300</v>
      </c>
      <c r="I160" s="231"/>
      <c r="J160" s="232">
        <f>ROUND(I160*H160,2)</f>
        <v>0</v>
      </c>
      <c r="K160" s="228" t="s">
        <v>158</v>
      </c>
      <c r="L160" s="44"/>
      <c r="M160" s="233" t="s">
        <v>1</v>
      </c>
      <c r="N160" s="234" t="s">
        <v>39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159</v>
      </c>
      <c r="AT160" s="237" t="s">
        <v>154</v>
      </c>
      <c r="AU160" s="237" t="s">
        <v>84</v>
      </c>
      <c r="AY160" s="17" t="s">
        <v>152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82</v>
      </c>
      <c r="BK160" s="238">
        <f>ROUND(I160*H160,2)</f>
        <v>0</v>
      </c>
      <c r="BL160" s="17" t="s">
        <v>159</v>
      </c>
      <c r="BM160" s="237" t="s">
        <v>996</v>
      </c>
    </row>
    <row r="161" s="2" customFormat="1">
      <c r="A161" s="38"/>
      <c r="B161" s="39"/>
      <c r="C161" s="40"/>
      <c r="D161" s="239" t="s">
        <v>161</v>
      </c>
      <c r="E161" s="40"/>
      <c r="F161" s="240" t="s">
        <v>589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84</v>
      </c>
    </row>
    <row r="162" s="2" customFormat="1">
      <c r="A162" s="38"/>
      <c r="B162" s="39"/>
      <c r="C162" s="40"/>
      <c r="D162" s="244" t="s">
        <v>163</v>
      </c>
      <c r="E162" s="40"/>
      <c r="F162" s="245" t="s">
        <v>590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84</v>
      </c>
    </row>
    <row r="163" s="15" customFormat="1">
      <c r="A163" s="15"/>
      <c r="B163" s="273"/>
      <c r="C163" s="274"/>
      <c r="D163" s="239" t="s">
        <v>241</v>
      </c>
      <c r="E163" s="275" t="s">
        <v>1</v>
      </c>
      <c r="F163" s="276" t="s">
        <v>984</v>
      </c>
      <c r="G163" s="274"/>
      <c r="H163" s="275" t="s">
        <v>1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241</v>
      </c>
      <c r="AU163" s="282" t="s">
        <v>84</v>
      </c>
      <c r="AV163" s="15" t="s">
        <v>82</v>
      </c>
      <c r="AW163" s="15" t="s">
        <v>31</v>
      </c>
      <c r="AX163" s="15" t="s">
        <v>74</v>
      </c>
      <c r="AY163" s="282" t="s">
        <v>152</v>
      </c>
    </row>
    <row r="164" s="13" customFormat="1">
      <c r="A164" s="13"/>
      <c r="B164" s="246"/>
      <c r="C164" s="247"/>
      <c r="D164" s="239" t="s">
        <v>241</v>
      </c>
      <c r="E164" s="248" t="s">
        <v>1</v>
      </c>
      <c r="F164" s="249" t="s">
        <v>985</v>
      </c>
      <c r="G164" s="247"/>
      <c r="H164" s="250">
        <v>300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241</v>
      </c>
      <c r="AU164" s="256" t="s">
        <v>84</v>
      </c>
      <c r="AV164" s="13" t="s">
        <v>84</v>
      </c>
      <c r="AW164" s="13" t="s">
        <v>31</v>
      </c>
      <c r="AX164" s="13" t="s">
        <v>82</v>
      </c>
      <c r="AY164" s="256" t="s">
        <v>152</v>
      </c>
    </row>
    <row r="165" s="2" customFormat="1" ht="16.5" customHeight="1">
      <c r="A165" s="38"/>
      <c r="B165" s="39"/>
      <c r="C165" s="287" t="s">
        <v>585</v>
      </c>
      <c r="D165" s="287" t="s">
        <v>572</v>
      </c>
      <c r="E165" s="288" t="s">
        <v>592</v>
      </c>
      <c r="F165" s="289" t="s">
        <v>593</v>
      </c>
      <c r="G165" s="290" t="s">
        <v>232</v>
      </c>
      <c r="H165" s="291">
        <v>120</v>
      </c>
      <c r="I165" s="292"/>
      <c r="J165" s="293">
        <f>ROUND(I165*H165,2)</f>
        <v>0</v>
      </c>
      <c r="K165" s="289" t="s">
        <v>158</v>
      </c>
      <c r="L165" s="294"/>
      <c r="M165" s="295" t="s">
        <v>1</v>
      </c>
      <c r="N165" s="296" t="s">
        <v>39</v>
      </c>
      <c r="O165" s="91"/>
      <c r="P165" s="235">
        <f>O165*H165</f>
        <v>0</v>
      </c>
      <c r="Q165" s="235">
        <v>1</v>
      </c>
      <c r="R165" s="235">
        <f>Q165*H165</f>
        <v>120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203</v>
      </c>
      <c r="AT165" s="237" t="s">
        <v>572</v>
      </c>
      <c r="AU165" s="237" t="s">
        <v>84</v>
      </c>
      <c r="AY165" s="17" t="s">
        <v>152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82</v>
      </c>
      <c r="BK165" s="238">
        <f>ROUND(I165*H165,2)</f>
        <v>0</v>
      </c>
      <c r="BL165" s="17" t="s">
        <v>159</v>
      </c>
      <c r="BM165" s="237" t="s">
        <v>997</v>
      </c>
    </row>
    <row r="166" s="2" customFormat="1">
      <c r="A166" s="38"/>
      <c r="B166" s="39"/>
      <c r="C166" s="40"/>
      <c r="D166" s="239" t="s">
        <v>161</v>
      </c>
      <c r="E166" s="40"/>
      <c r="F166" s="240" t="s">
        <v>593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161</v>
      </c>
      <c r="AU166" s="17" t="s">
        <v>84</v>
      </c>
    </row>
    <row r="167" s="12" customFormat="1" ht="22.8" customHeight="1">
      <c r="A167" s="12"/>
      <c r="B167" s="210"/>
      <c r="C167" s="211"/>
      <c r="D167" s="212" t="s">
        <v>73</v>
      </c>
      <c r="E167" s="224" t="s">
        <v>379</v>
      </c>
      <c r="F167" s="224" t="s">
        <v>380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SUM(P168:P211)</f>
        <v>0</v>
      </c>
      <c r="Q167" s="218"/>
      <c r="R167" s="219">
        <f>SUM(R168:R211)</f>
        <v>0</v>
      </c>
      <c r="S167" s="218"/>
      <c r="T167" s="220">
        <f>SUM(T168:T211)</f>
        <v>68.701719999999995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82</v>
      </c>
      <c r="AT167" s="222" t="s">
        <v>73</v>
      </c>
      <c r="AU167" s="222" t="s">
        <v>82</v>
      </c>
      <c r="AY167" s="221" t="s">
        <v>152</v>
      </c>
      <c r="BK167" s="223">
        <f>SUM(BK168:BK211)</f>
        <v>0</v>
      </c>
    </row>
    <row r="168" s="2" customFormat="1" ht="16.5" customHeight="1">
      <c r="A168" s="38"/>
      <c r="B168" s="39"/>
      <c r="C168" s="226" t="s">
        <v>345</v>
      </c>
      <c r="D168" s="226" t="s">
        <v>154</v>
      </c>
      <c r="E168" s="227" t="s">
        <v>191</v>
      </c>
      <c r="F168" s="228" t="s">
        <v>192</v>
      </c>
      <c r="G168" s="229" t="s">
        <v>173</v>
      </c>
      <c r="H168" s="230">
        <v>24.5</v>
      </c>
      <c r="I168" s="231"/>
      <c r="J168" s="232">
        <f>ROUND(I168*H168,2)</f>
        <v>0</v>
      </c>
      <c r="K168" s="228" t="s">
        <v>158</v>
      </c>
      <c r="L168" s="44"/>
      <c r="M168" s="233" t="s">
        <v>1</v>
      </c>
      <c r="N168" s="234" t="s">
        <v>39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2.5</v>
      </c>
      <c r="T168" s="236">
        <f>S168*H168</f>
        <v>61.25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159</v>
      </c>
      <c r="AT168" s="237" t="s">
        <v>154</v>
      </c>
      <c r="AU168" s="237" t="s">
        <v>84</v>
      </c>
      <c r="AY168" s="17" t="s">
        <v>152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82</v>
      </c>
      <c r="BK168" s="238">
        <f>ROUND(I168*H168,2)</f>
        <v>0</v>
      </c>
      <c r="BL168" s="17" t="s">
        <v>159</v>
      </c>
      <c r="BM168" s="237" t="s">
        <v>998</v>
      </c>
    </row>
    <row r="169" s="2" customFormat="1">
      <c r="A169" s="38"/>
      <c r="B169" s="39"/>
      <c r="C169" s="40"/>
      <c r="D169" s="239" t="s">
        <v>161</v>
      </c>
      <c r="E169" s="40"/>
      <c r="F169" s="240" t="s">
        <v>194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161</v>
      </c>
      <c r="AU169" s="17" t="s">
        <v>84</v>
      </c>
    </row>
    <row r="170" s="2" customFormat="1">
      <c r="A170" s="38"/>
      <c r="B170" s="39"/>
      <c r="C170" s="40"/>
      <c r="D170" s="244" t="s">
        <v>163</v>
      </c>
      <c r="E170" s="40"/>
      <c r="F170" s="245" t="s">
        <v>195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163</v>
      </c>
      <c r="AU170" s="17" t="s">
        <v>84</v>
      </c>
    </row>
    <row r="171" s="15" customFormat="1">
      <c r="A171" s="15"/>
      <c r="B171" s="273"/>
      <c r="C171" s="274"/>
      <c r="D171" s="239" t="s">
        <v>241</v>
      </c>
      <c r="E171" s="275" t="s">
        <v>1</v>
      </c>
      <c r="F171" s="276" t="s">
        <v>999</v>
      </c>
      <c r="G171" s="274"/>
      <c r="H171" s="275" t="s">
        <v>1</v>
      </c>
      <c r="I171" s="277"/>
      <c r="J171" s="274"/>
      <c r="K171" s="274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241</v>
      </c>
      <c r="AU171" s="282" t="s">
        <v>84</v>
      </c>
      <c r="AV171" s="15" t="s">
        <v>82</v>
      </c>
      <c r="AW171" s="15" t="s">
        <v>31</v>
      </c>
      <c r="AX171" s="15" t="s">
        <v>74</v>
      </c>
      <c r="AY171" s="282" t="s">
        <v>152</v>
      </c>
    </row>
    <row r="172" s="13" customFormat="1">
      <c r="A172" s="13"/>
      <c r="B172" s="246"/>
      <c r="C172" s="247"/>
      <c r="D172" s="239" t="s">
        <v>241</v>
      </c>
      <c r="E172" s="248" t="s">
        <v>1</v>
      </c>
      <c r="F172" s="249" t="s">
        <v>1000</v>
      </c>
      <c r="G172" s="247"/>
      <c r="H172" s="250">
        <v>14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241</v>
      </c>
      <c r="AU172" s="256" t="s">
        <v>84</v>
      </c>
      <c r="AV172" s="13" t="s">
        <v>84</v>
      </c>
      <c r="AW172" s="13" t="s">
        <v>31</v>
      </c>
      <c r="AX172" s="13" t="s">
        <v>74</v>
      </c>
      <c r="AY172" s="256" t="s">
        <v>152</v>
      </c>
    </row>
    <row r="173" s="13" customFormat="1">
      <c r="A173" s="13"/>
      <c r="B173" s="246"/>
      <c r="C173" s="247"/>
      <c r="D173" s="239" t="s">
        <v>241</v>
      </c>
      <c r="E173" s="248" t="s">
        <v>1</v>
      </c>
      <c r="F173" s="249" t="s">
        <v>1001</v>
      </c>
      <c r="G173" s="247"/>
      <c r="H173" s="250">
        <v>10.5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241</v>
      </c>
      <c r="AU173" s="256" t="s">
        <v>84</v>
      </c>
      <c r="AV173" s="13" t="s">
        <v>84</v>
      </c>
      <c r="AW173" s="13" t="s">
        <v>31</v>
      </c>
      <c r="AX173" s="13" t="s">
        <v>74</v>
      </c>
      <c r="AY173" s="256" t="s">
        <v>152</v>
      </c>
    </row>
    <row r="174" s="14" customFormat="1">
      <c r="A174" s="14"/>
      <c r="B174" s="257"/>
      <c r="C174" s="258"/>
      <c r="D174" s="239" t="s">
        <v>241</v>
      </c>
      <c r="E174" s="259" t="s">
        <v>1</v>
      </c>
      <c r="F174" s="260" t="s">
        <v>243</v>
      </c>
      <c r="G174" s="258"/>
      <c r="H174" s="261">
        <v>24.5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241</v>
      </c>
      <c r="AU174" s="267" t="s">
        <v>84</v>
      </c>
      <c r="AV174" s="14" t="s">
        <v>159</v>
      </c>
      <c r="AW174" s="14" t="s">
        <v>31</v>
      </c>
      <c r="AX174" s="14" t="s">
        <v>82</v>
      </c>
      <c r="AY174" s="267" t="s">
        <v>152</v>
      </c>
    </row>
    <row r="175" s="2" customFormat="1" ht="24.15" customHeight="1">
      <c r="A175" s="38"/>
      <c r="B175" s="39"/>
      <c r="C175" s="226" t="s">
        <v>311</v>
      </c>
      <c r="D175" s="226" t="s">
        <v>154</v>
      </c>
      <c r="E175" s="227" t="s">
        <v>1002</v>
      </c>
      <c r="F175" s="228" t="s">
        <v>1003</v>
      </c>
      <c r="G175" s="229" t="s">
        <v>199</v>
      </c>
      <c r="H175" s="230">
        <v>25</v>
      </c>
      <c r="I175" s="231"/>
      <c r="J175" s="232">
        <f>ROUND(I175*H175,2)</f>
        <v>0</v>
      </c>
      <c r="K175" s="228" t="s">
        <v>158</v>
      </c>
      <c r="L175" s="44"/>
      <c r="M175" s="233" t="s">
        <v>1</v>
      </c>
      <c r="N175" s="234" t="s">
        <v>39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0.02</v>
      </c>
      <c r="T175" s="236">
        <f>S175*H175</f>
        <v>0.5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159</v>
      </c>
      <c r="AT175" s="237" t="s">
        <v>154</v>
      </c>
      <c r="AU175" s="237" t="s">
        <v>84</v>
      </c>
      <c r="AY175" s="17" t="s">
        <v>152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82</v>
      </c>
      <c r="BK175" s="238">
        <f>ROUND(I175*H175,2)</f>
        <v>0</v>
      </c>
      <c r="BL175" s="17" t="s">
        <v>159</v>
      </c>
      <c r="BM175" s="237" t="s">
        <v>1004</v>
      </c>
    </row>
    <row r="176" s="2" customFormat="1">
      <c r="A176" s="38"/>
      <c r="B176" s="39"/>
      <c r="C176" s="40"/>
      <c r="D176" s="239" t="s">
        <v>161</v>
      </c>
      <c r="E176" s="40"/>
      <c r="F176" s="240" t="s">
        <v>1005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161</v>
      </c>
      <c r="AU176" s="17" t="s">
        <v>84</v>
      </c>
    </row>
    <row r="177" s="2" customFormat="1">
      <c r="A177" s="38"/>
      <c r="B177" s="39"/>
      <c r="C177" s="40"/>
      <c r="D177" s="244" t="s">
        <v>163</v>
      </c>
      <c r="E177" s="40"/>
      <c r="F177" s="245" t="s">
        <v>1006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84</v>
      </c>
    </row>
    <row r="178" s="13" customFormat="1">
      <c r="A178" s="13"/>
      <c r="B178" s="246"/>
      <c r="C178" s="247"/>
      <c r="D178" s="239" t="s">
        <v>241</v>
      </c>
      <c r="E178" s="248" t="s">
        <v>1</v>
      </c>
      <c r="F178" s="249" t="s">
        <v>311</v>
      </c>
      <c r="G178" s="247"/>
      <c r="H178" s="250">
        <v>25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241</v>
      </c>
      <c r="AU178" s="256" t="s">
        <v>84</v>
      </c>
      <c r="AV178" s="13" t="s">
        <v>84</v>
      </c>
      <c r="AW178" s="13" t="s">
        <v>31</v>
      </c>
      <c r="AX178" s="13" t="s">
        <v>82</v>
      </c>
      <c r="AY178" s="256" t="s">
        <v>152</v>
      </c>
    </row>
    <row r="179" s="2" customFormat="1" ht="24.15" customHeight="1">
      <c r="A179" s="38"/>
      <c r="B179" s="39"/>
      <c r="C179" s="226" t="s">
        <v>303</v>
      </c>
      <c r="D179" s="226" t="s">
        <v>154</v>
      </c>
      <c r="E179" s="227" t="s">
        <v>197</v>
      </c>
      <c r="F179" s="228" t="s">
        <v>198</v>
      </c>
      <c r="G179" s="229" t="s">
        <v>199</v>
      </c>
      <c r="H179" s="230">
        <v>8</v>
      </c>
      <c r="I179" s="231"/>
      <c r="J179" s="232">
        <f>ROUND(I179*H179,2)</f>
        <v>0</v>
      </c>
      <c r="K179" s="228" t="s">
        <v>158</v>
      </c>
      <c r="L179" s="44"/>
      <c r="M179" s="233" t="s">
        <v>1</v>
      </c>
      <c r="N179" s="234" t="s">
        <v>39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0.16500000000000001</v>
      </c>
      <c r="T179" s="236">
        <f>S179*H179</f>
        <v>1.3200000000000001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159</v>
      </c>
      <c r="AT179" s="237" t="s">
        <v>154</v>
      </c>
      <c r="AU179" s="237" t="s">
        <v>84</v>
      </c>
      <c r="AY179" s="17" t="s">
        <v>152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82</v>
      </c>
      <c r="BK179" s="238">
        <f>ROUND(I179*H179,2)</f>
        <v>0</v>
      </c>
      <c r="BL179" s="17" t="s">
        <v>159</v>
      </c>
      <c r="BM179" s="237" t="s">
        <v>1007</v>
      </c>
    </row>
    <row r="180" s="2" customFormat="1">
      <c r="A180" s="38"/>
      <c r="B180" s="39"/>
      <c r="C180" s="40"/>
      <c r="D180" s="239" t="s">
        <v>161</v>
      </c>
      <c r="E180" s="40"/>
      <c r="F180" s="240" t="s">
        <v>201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84</v>
      </c>
    </row>
    <row r="181" s="2" customFormat="1">
      <c r="A181" s="38"/>
      <c r="B181" s="39"/>
      <c r="C181" s="40"/>
      <c r="D181" s="244" t="s">
        <v>163</v>
      </c>
      <c r="E181" s="40"/>
      <c r="F181" s="245" t="s">
        <v>202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163</v>
      </c>
      <c r="AU181" s="17" t="s">
        <v>84</v>
      </c>
    </row>
    <row r="182" s="13" customFormat="1">
      <c r="A182" s="13"/>
      <c r="B182" s="246"/>
      <c r="C182" s="247"/>
      <c r="D182" s="239" t="s">
        <v>241</v>
      </c>
      <c r="E182" s="248" t="s">
        <v>1</v>
      </c>
      <c r="F182" s="249" t="s">
        <v>203</v>
      </c>
      <c r="G182" s="247"/>
      <c r="H182" s="250">
        <v>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241</v>
      </c>
      <c r="AU182" s="256" t="s">
        <v>84</v>
      </c>
      <c r="AV182" s="13" t="s">
        <v>84</v>
      </c>
      <c r="AW182" s="13" t="s">
        <v>31</v>
      </c>
      <c r="AX182" s="13" t="s">
        <v>82</v>
      </c>
      <c r="AY182" s="256" t="s">
        <v>152</v>
      </c>
    </row>
    <row r="183" s="2" customFormat="1" ht="24.15" customHeight="1">
      <c r="A183" s="38"/>
      <c r="B183" s="39"/>
      <c r="C183" s="226" t="s">
        <v>289</v>
      </c>
      <c r="D183" s="226" t="s">
        <v>154</v>
      </c>
      <c r="E183" s="227" t="s">
        <v>1008</v>
      </c>
      <c r="F183" s="228" t="s">
        <v>1009</v>
      </c>
      <c r="G183" s="229" t="s">
        <v>206</v>
      </c>
      <c r="H183" s="230">
        <v>19.199999999999999</v>
      </c>
      <c r="I183" s="231"/>
      <c r="J183" s="232">
        <f>ROUND(I183*H183,2)</f>
        <v>0</v>
      </c>
      <c r="K183" s="228" t="s">
        <v>158</v>
      </c>
      <c r="L183" s="44"/>
      <c r="M183" s="233" t="s">
        <v>1</v>
      </c>
      <c r="N183" s="234" t="s">
        <v>39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0.070000000000000007</v>
      </c>
      <c r="T183" s="236">
        <f>S183*H183</f>
        <v>1.3440000000000001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159</v>
      </c>
      <c r="AT183" s="237" t="s">
        <v>154</v>
      </c>
      <c r="AU183" s="237" t="s">
        <v>84</v>
      </c>
      <c r="AY183" s="17" t="s">
        <v>152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82</v>
      </c>
      <c r="BK183" s="238">
        <f>ROUND(I183*H183,2)</f>
        <v>0</v>
      </c>
      <c r="BL183" s="17" t="s">
        <v>159</v>
      </c>
      <c r="BM183" s="237" t="s">
        <v>1010</v>
      </c>
    </row>
    <row r="184" s="2" customFormat="1">
      <c r="A184" s="38"/>
      <c r="B184" s="39"/>
      <c r="C184" s="40"/>
      <c r="D184" s="239" t="s">
        <v>161</v>
      </c>
      <c r="E184" s="40"/>
      <c r="F184" s="240" t="s">
        <v>1009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84</v>
      </c>
    </row>
    <row r="185" s="2" customFormat="1">
      <c r="A185" s="38"/>
      <c r="B185" s="39"/>
      <c r="C185" s="40"/>
      <c r="D185" s="244" t="s">
        <v>163</v>
      </c>
      <c r="E185" s="40"/>
      <c r="F185" s="245" t="s">
        <v>1011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84</v>
      </c>
    </row>
    <row r="186" s="13" customFormat="1">
      <c r="A186" s="13"/>
      <c r="B186" s="246"/>
      <c r="C186" s="247"/>
      <c r="D186" s="239" t="s">
        <v>241</v>
      </c>
      <c r="E186" s="248" t="s">
        <v>1</v>
      </c>
      <c r="F186" s="249" t="s">
        <v>1012</v>
      </c>
      <c r="G186" s="247"/>
      <c r="H186" s="250">
        <v>19.199999999999999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241</v>
      </c>
      <c r="AU186" s="256" t="s">
        <v>84</v>
      </c>
      <c r="AV186" s="13" t="s">
        <v>84</v>
      </c>
      <c r="AW186" s="13" t="s">
        <v>31</v>
      </c>
      <c r="AX186" s="13" t="s">
        <v>82</v>
      </c>
      <c r="AY186" s="256" t="s">
        <v>152</v>
      </c>
    </row>
    <row r="187" s="2" customFormat="1" ht="24.15" customHeight="1">
      <c r="A187" s="38"/>
      <c r="B187" s="39"/>
      <c r="C187" s="226" t="s">
        <v>297</v>
      </c>
      <c r="D187" s="226" t="s">
        <v>154</v>
      </c>
      <c r="E187" s="227" t="s">
        <v>204</v>
      </c>
      <c r="F187" s="228" t="s">
        <v>205</v>
      </c>
      <c r="G187" s="229" t="s">
        <v>206</v>
      </c>
      <c r="H187" s="230">
        <v>92</v>
      </c>
      <c r="I187" s="231"/>
      <c r="J187" s="232">
        <f>ROUND(I187*H187,2)</f>
        <v>0</v>
      </c>
      <c r="K187" s="228" t="s">
        <v>158</v>
      </c>
      <c r="L187" s="44"/>
      <c r="M187" s="233" t="s">
        <v>1</v>
      </c>
      <c r="N187" s="234" t="s">
        <v>39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0.00248</v>
      </c>
      <c r="T187" s="236">
        <f>S187*H187</f>
        <v>0.22816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159</v>
      </c>
      <c r="AT187" s="237" t="s">
        <v>154</v>
      </c>
      <c r="AU187" s="237" t="s">
        <v>84</v>
      </c>
      <c r="AY187" s="17" t="s">
        <v>152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82</v>
      </c>
      <c r="BK187" s="238">
        <f>ROUND(I187*H187,2)</f>
        <v>0</v>
      </c>
      <c r="BL187" s="17" t="s">
        <v>159</v>
      </c>
      <c r="BM187" s="237" t="s">
        <v>1013</v>
      </c>
    </row>
    <row r="188" s="2" customFormat="1">
      <c r="A188" s="38"/>
      <c r="B188" s="39"/>
      <c r="C188" s="40"/>
      <c r="D188" s="239" t="s">
        <v>161</v>
      </c>
      <c r="E188" s="40"/>
      <c r="F188" s="240" t="s">
        <v>208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161</v>
      </c>
      <c r="AU188" s="17" t="s">
        <v>84</v>
      </c>
    </row>
    <row r="189" s="2" customFormat="1">
      <c r="A189" s="38"/>
      <c r="B189" s="39"/>
      <c r="C189" s="40"/>
      <c r="D189" s="244" t="s">
        <v>163</v>
      </c>
      <c r="E189" s="40"/>
      <c r="F189" s="245" t="s">
        <v>209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84</v>
      </c>
    </row>
    <row r="190" s="13" customFormat="1">
      <c r="A190" s="13"/>
      <c r="B190" s="246"/>
      <c r="C190" s="247"/>
      <c r="D190" s="239" t="s">
        <v>241</v>
      </c>
      <c r="E190" s="248" t="s">
        <v>1</v>
      </c>
      <c r="F190" s="249" t="s">
        <v>1014</v>
      </c>
      <c r="G190" s="247"/>
      <c r="H190" s="250">
        <v>92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241</v>
      </c>
      <c r="AU190" s="256" t="s">
        <v>84</v>
      </c>
      <c r="AV190" s="13" t="s">
        <v>84</v>
      </c>
      <c r="AW190" s="13" t="s">
        <v>31</v>
      </c>
      <c r="AX190" s="13" t="s">
        <v>82</v>
      </c>
      <c r="AY190" s="256" t="s">
        <v>152</v>
      </c>
    </row>
    <row r="191" s="2" customFormat="1" ht="24.15" customHeight="1">
      <c r="A191" s="38"/>
      <c r="B191" s="39"/>
      <c r="C191" s="226" t="s">
        <v>279</v>
      </c>
      <c r="D191" s="226" t="s">
        <v>154</v>
      </c>
      <c r="E191" s="227" t="s">
        <v>610</v>
      </c>
      <c r="F191" s="228" t="s">
        <v>611</v>
      </c>
      <c r="G191" s="229" t="s">
        <v>157</v>
      </c>
      <c r="H191" s="230">
        <v>0.54000000000000004</v>
      </c>
      <c r="I191" s="231"/>
      <c r="J191" s="232">
        <f>ROUND(I191*H191,2)</f>
        <v>0</v>
      </c>
      <c r="K191" s="228" t="s">
        <v>158</v>
      </c>
      <c r="L191" s="44"/>
      <c r="M191" s="233" t="s">
        <v>1</v>
      </c>
      <c r="N191" s="234" t="s">
        <v>39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0.041000000000000002</v>
      </c>
      <c r="T191" s="236">
        <f>S191*H191</f>
        <v>0.022140000000000003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159</v>
      </c>
      <c r="AT191" s="237" t="s">
        <v>154</v>
      </c>
      <c r="AU191" s="237" t="s">
        <v>84</v>
      </c>
      <c r="AY191" s="17" t="s">
        <v>152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82</v>
      </c>
      <c r="BK191" s="238">
        <f>ROUND(I191*H191,2)</f>
        <v>0</v>
      </c>
      <c r="BL191" s="17" t="s">
        <v>159</v>
      </c>
      <c r="BM191" s="237" t="s">
        <v>1015</v>
      </c>
    </row>
    <row r="192" s="2" customFormat="1">
      <c r="A192" s="38"/>
      <c r="B192" s="39"/>
      <c r="C192" s="40"/>
      <c r="D192" s="239" t="s">
        <v>161</v>
      </c>
      <c r="E192" s="40"/>
      <c r="F192" s="240" t="s">
        <v>613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84</v>
      </c>
    </row>
    <row r="193" s="2" customFormat="1">
      <c r="A193" s="38"/>
      <c r="B193" s="39"/>
      <c r="C193" s="40"/>
      <c r="D193" s="244" t="s">
        <v>163</v>
      </c>
      <c r="E193" s="40"/>
      <c r="F193" s="245" t="s">
        <v>614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163</v>
      </c>
      <c r="AU193" s="17" t="s">
        <v>84</v>
      </c>
    </row>
    <row r="194" s="15" customFormat="1">
      <c r="A194" s="15"/>
      <c r="B194" s="273"/>
      <c r="C194" s="274"/>
      <c r="D194" s="239" t="s">
        <v>241</v>
      </c>
      <c r="E194" s="275" t="s">
        <v>1</v>
      </c>
      <c r="F194" s="276" t="s">
        <v>1016</v>
      </c>
      <c r="G194" s="274"/>
      <c r="H194" s="275" t="s">
        <v>1</v>
      </c>
      <c r="I194" s="277"/>
      <c r="J194" s="274"/>
      <c r="K194" s="274"/>
      <c r="L194" s="278"/>
      <c r="M194" s="279"/>
      <c r="N194" s="280"/>
      <c r="O194" s="280"/>
      <c r="P194" s="280"/>
      <c r="Q194" s="280"/>
      <c r="R194" s="280"/>
      <c r="S194" s="280"/>
      <c r="T194" s="28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2" t="s">
        <v>241</v>
      </c>
      <c r="AU194" s="282" t="s">
        <v>84</v>
      </c>
      <c r="AV194" s="15" t="s">
        <v>82</v>
      </c>
      <c r="AW194" s="15" t="s">
        <v>31</v>
      </c>
      <c r="AX194" s="15" t="s">
        <v>74</v>
      </c>
      <c r="AY194" s="282" t="s">
        <v>152</v>
      </c>
    </row>
    <row r="195" s="13" customFormat="1">
      <c r="A195" s="13"/>
      <c r="B195" s="246"/>
      <c r="C195" s="247"/>
      <c r="D195" s="239" t="s">
        <v>241</v>
      </c>
      <c r="E195" s="248" t="s">
        <v>1</v>
      </c>
      <c r="F195" s="249" t="s">
        <v>1017</v>
      </c>
      <c r="G195" s="247"/>
      <c r="H195" s="250">
        <v>0.54000000000000004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241</v>
      </c>
      <c r="AU195" s="256" t="s">
        <v>84</v>
      </c>
      <c r="AV195" s="13" t="s">
        <v>84</v>
      </c>
      <c r="AW195" s="13" t="s">
        <v>31</v>
      </c>
      <c r="AX195" s="13" t="s">
        <v>82</v>
      </c>
      <c r="AY195" s="256" t="s">
        <v>152</v>
      </c>
    </row>
    <row r="196" s="2" customFormat="1" ht="24.15" customHeight="1">
      <c r="A196" s="38"/>
      <c r="B196" s="39"/>
      <c r="C196" s="226" t="s">
        <v>273</v>
      </c>
      <c r="D196" s="226" t="s">
        <v>154</v>
      </c>
      <c r="E196" s="227" t="s">
        <v>388</v>
      </c>
      <c r="F196" s="228" t="s">
        <v>389</v>
      </c>
      <c r="G196" s="229" t="s">
        <v>157</v>
      </c>
      <c r="H196" s="230">
        <v>23.469999999999999</v>
      </c>
      <c r="I196" s="231"/>
      <c r="J196" s="232">
        <f>ROUND(I196*H196,2)</f>
        <v>0</v>
      </c>
      <c r="K196" s="228" t="s">
        <v>158</v>
      </c>
      <c r="L196" s="44"/>
      <c r="M196" s="233" t="s">
        <v>1</v>
      </c>
      <c r="N196" s="234" t="s">
        <v>39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0.062</v>
      </c>
      <c r="T196" s="236">
        <f>S196*H196</f>
        <v>1.4551399999999999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159</v>
      </c>
      <c r="AT196" s="237" t="s">
        <v>154</v>
      </c>
      <c r="AU196" s="237" t="s">
        <v>84</v>
      </c>
      <c r="AY196" s="17" t="s">
        <v>152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82</v>
      </c>
      <c r="BK196" s="238">
        <f>ROUND(I196*H196,2)</f>
        <v>0</v>
      </c>
      <c r="BL196" s="17" t="s">
        <v>159</v>
      </c>
      <c r="BM196" s="237" t="s">
        <v>1018</v>
      </c>
    </row>
    <row r="197" s="2" customFormat="1">
      <c r="A197" s="38"/>
      <c r="B197" s="39"/>
      <c r="C197" s="40"/>
      <c r="D197" s="239" t="s">
        <v>161</v>
      </c>
      <c r="E197" s="40"/>
      <c r="F197" s="240" t="s">
        <v>391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161</v>
      </c>
      <c r="AU197" s="17" t="s">
        <v>84</v>
      </c>
    </row>
    <row r="198" s="2" customFormat="1">
      <c r="A198" s="38"/>
      <c r="B198" s="39"/>
      <c r="C198" s="40"/>
      <c r="D198" s="244" t="s">
        <v>163</v>
      </c>
      <c r="E198" s="40"/>
      <c r="F198" s="245" t="s">
        <v>392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84</v>
      </c>
    </row>
    <row r="199" s="15" customFormat="1">
      <c r="A199" s="15"/>
      <c r="B199" s="273"/>
      <c r="C199" s="274"/>
      <c r="D199" s="239" t="s">
        <v>241</v>
      </c>
      <c r="E199" s="275" t="s">
        <v>1</v>
      </c>
      <c r="F199" s="276" t="s">
        <v>1019</v>
      </c>
      <c r="G199" s="274"/>
      <c r="H199" s="275" t="s">
        <v>1</v>
      </c>
      <c r="I199" s="277"/>
      <c r="J199" s="274"/>
      <c r="K199" s="274"/>
      <c r="L199" s="278"/>
      <c r="M199" s="279"/>
      <c r="N199" s="280"/>
      <c r="O199" s="280"/>
      <c r="P199" s="280"/>
      <c r="Q199" s="280"/>
      <c r="R199" s="280"/>
      <c r="S199" s="280"/>
      <c r="T199" s="28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2" t="s">
        <v>241</v>
      </c>
      <c r="AU199" s="282" t="s">
        <v>84</v>
      </c>
      <c r="AV199" s="15" t="s">
        <v>82</v>
      </c>
      <c r="AW199" s="15" t="s">
        <v>31</v>
      </c>
      <c r="AX199" s="15" t="s">
        <v>74</v>
      </c>
      <c r="AY199" s="282" t="s">
        <v>152</v>
      </c>
    </row>
    <row r="200" s="15" customFormat="1">
      <c r="A200" s="15"/>
      <c r="B200" s="273"/>
      <c r="C200" s="274"/>
      <c r="D200" s="239" t="s">
        <v>241</v>
      </c>
      <c r="E200" s="275" t="s">
        <v>1</v>
      </c>
      <c r="F200" s="276" t="s">
        <v>1020</v>
      </c>
      <c r="G200" s="274"/>
      <c r="H200" s="275" t="s">
        <v>1</v>
      </c>
      <c r="I200" s="277"/>
      <c r="J200" s="274"/>
      <c r="K200" s="274"/>
      <c r="L200" s="278"/>
      <c r="M200" s="279"/>
      <c r="N200" s="280"/>
      <c r="O200" s="280"/>
      <c r="P200" s="280"/>
      <c r="Q200" s="280"/>
      <c r="R200" s="280"/>
      <c r="S200" s="280"/>
      <c r="T200" s="28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2" t="s">
        <v>241</v>
      </c>
      <c r="AU200" s="282" t="s">
        <v>84</v>
      </c>
      <c r="AV200" s="15" t="s">
        <v>82</v>
      </c>
      <c r="AW200" s="15" t="s">
        <v>31</v>
      </c>
      <c r="AX200" s="15" t="s">
        <v>74</v>
      </c>
      <c r="AY200" s="282" t="s">
        <v>152</v>
      </c>
    </row>
    <row r="201" s="13" customFormat="1">
      <c r="A201" s="13"/>
      <c r="B201" s="246"/>
      <c r="C201" s="247"/>
      <c r="D201" s="239" t="s">
        <v>241</v>
      </c>
      <c r="E201" s="248" t="s">
        <v>1</v>
      </c>
      <c r="F201" s="249" t="s">
        <v>1021</v>
      </c>
      <c r="G201" s="247"/>
      <c r="H201" s="250">
        <v>4.0499999999999998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241</v>
      </c>
      <c r="AU201" s="256" t="s">
        <v>84</v>
      </c>
      <c r="AV201" s="13" t="s">
        <v>84</v>
      </c>
      <c r="AW201" s="13" t="s">
        <v>31</v>
      </c>
      <c r="AX201" s="13" t="s">
        <v>74</v>
      </c>
      <c r="AY201" s="256" t="s">
        <v>152</v>
      </c>
    </row>
    <row r="202" s="13" customFormat="1">
      <c r="A202" s="13"/>
      <c r="B202" s="246"/>
      <c r="C202" s="247"/>
      <c r="D202" s="239" t="s">
        <v>241</v>
      </c>
      <c r="E202" s="248" t="s">
        <v>1</v>
      </c>
      <c r="F202" s="249" t="s">
        <v>1022</v>
      </c>
      <c r="G202" s="247"/>
      <c r="H202" s="250">
        <v>1.6200000000000001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241</v>
      </c>
      <c r="AU202" s="256" t="s">
        <v>84</v>
      </c>
      <c r="AV202" s="13" t="s">
        <v>84</v>
      </c>
      <c r="AW202" s="13" t="s">
        <v>31</v>
      </c>
      <c r="AX202" s="13" t="s">
        <v>74</v>
      </c>
      <c r="AY202" s="256" t="s">
        <v>152</v>
      </c>
    </row>
    <row r="203" s="15" customFormat="1">
      <c r="A203" s="15"/>
      <c r="B203" s="273"/>
      <c r="C203" s="274"/>
      <c r="D203" s="239" t="s">
        <v>241</v>
      </c>
      <c r="E203" s="275" t="s">
        <v>1</v>
      </c>
      <c r="F203" s="276" t="s">
        <v>1023</v>
      </c>
      <c r="G203" s="274"/>
      <c r="H203" s="275" t="s">
        <v>1</v>
      </c>
      <c r="I203" s="277"/>
      <c r="J203" s="274"/>
      <c r="K203" s="274"/>
      <c r="L203" s="278"/>
      <c r="M203" s="279"/>
      <c r="N203" s="280"/>
      <c r="O203" s="280"/>
      <c r="P203" s="280"/>
      <c r="Q203" s="280"/>
      <c r="R203" s="280"/>
      <c r="S203" s="280"/>
      <c r="T203" s="28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2" t="s">
        <v>241</v>
      </c>
      <c r="AU203" s="282" t="s">
        <v>84</v>
      </c>
      <c r="AV203" s="15" t="s">
        <v>82</v>
      </c>
      <c r="AW203" s="15" t="s">
        <v>31</v>
      </c>
      <c r="AX203" s="15" t="s">
        <v>74</v>
      </c>
      <c r="AY203" s="282" t="s">
        <v>152</v>
      </c>
    </row>
    <row r="204" s="13" customFormat="1">
      <c r="A204" s="13"/>
      <c r="B204" s="246"/>
      <c r="C204" s="247"/>
      <c r="D204" s="239" t="s">
        <v>241</v>
      </c>
      <c r="E204" s="248" t="s">
        <v>1</v>
      </c>
      <c r="F204" s="249" t="s">
        <v>1024</v>
      </c>
      <c r="G204" s="247"/>
      <c r="H204" s="250">
        <v>1.8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241</v>
      </c>
      <c r="AU204" s="256" t="s">
        <v>84</v>
      </c>
      <c r="AV204" s="13" t="s">
        <v>84</v>
      </c>
      <c r="AW204" s="13" t="s">
        <v>31</v>
      </c>
      <c r="AX204" s="13" t="s">
        <v>74</v>
      </c>
      <c r="AY204" s="256" t="s">
        <v>152</v>
      </c>
    </row>
    <row r="205" s="13" customFormat="1">
      <c r="A205" s="13"/>
      <c r="B205" s="246"/>
      <c r="C205" s="247"/>
      <c r="D205" s="239" t="s">
        <v>241</v>
      </c>
      <c r="E205" s="248" t="s">
        <v>1</v>
      </c>
      <c r="F205" s="249" t="s">
        <v>1025</v>
      </c>
      <c r="G205" s="247"/>
      <c r="H205" s="250">
        <v>16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241</v>
      </c>
      <c r="AU205" s="256" t="s">
        <v>84</v>
      </c>
      <c r="AV205" s="13" t="s">
        <v>84</v>
      </c>
      <c r="AW205" s="13" t="s">
        <v>31</v>
      </c>
      <c r="AX205" s="13" t="s">
        <v>74</v>
      </c>
      <c r="AY205" s="256" t="s">
        <v>152</v>
      </c>
    </row>
    <row r="206" s="14" customFormat="1">
      <c r="A206" s="14"/>
      <c r="B206" s="257"/>
      <c r="C206" s="258"/>
      <c r="D206" s="239" t="s">
        <v>241</v>
      </c>
      <c r="E206" s="259" t="s">
        <v>1</v>
      </c>
      <c r="F206" s="260" t="s">
        <v>243</v>
      </c>
      <c r="G206" s="258"/>
      <c r="H206" s="261">
        <v>23.469999999999999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241</v>
      </c>
      <c r="AU206" s="267" t="s">
        <v>84</v>
      </c>
      <c r="AV206" s="14" t="s">
        <v>159</v>
      </c>
      <c r="AW206" s="14" t="s">
        <v>31</v>
      </c>
      <c r="AX206" s="14" t="s">
        <v>82</v>
      </c>
      <c r="AY206" s="267" t="s">
        <v>152</v>
      </c>
    </row>
    <row r="207" s="2" customFormat="1" ht="24.15" customHeight="1">
      <c r="A207" s="38"/>
      <c r="B207" s="39"/>
      <c r="C207" s="226" t="s">
        <v>7</v>
      </c>
      <c r="D207" s="226" t="s">
        <v>154</v>
      </c>
      <c r="E207" s="227" t="s">
        <v>381</v>
      </c>
      <c r="F207" s="228" t="s">
        <v>382</v>
      </c>
      <c r="G207" s="229" t="s">
        <v>173</v>
      </c>
      <c r="H207" s="230">
        <v>1.6200000000000001</v>
      </c>
      <c r="I207" s="231"/>
      <c r="J207" s="232">
        <f>ROUND(I207*H207,2)</f>
        <v>0</v>
      </c>
      <c r="K207" s="228" t="s">
        <v>158</v>
      </c>
      <c r="L207" s="44"/>
      <c r="M207" s="233" t="s">
        <v>1</v>
      </c>
      <c r="N207" s="234" t="s">
        <v>39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1.5940000000000001</v>
      </c>
      <c r="T207" s="236">
        <f>S207*H207</f>
        <v>2.5822800000000004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159</v>
      </c>
      <c r="AT207" s="237" t="s">
        <v>154</v>
      </c>
      <c r="AU207" s="237" t="s">
        <v>84</v>
      </c>
      <c r="AY207" s="17" t="s">
        <v>152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82</v>
      </c>
      <c r="BK207" s="238">
        <f>ROUND(I207*H207,2)</f>
        <v>0</v>
      </c>
      <c r="BL207" s="17" t="s">
        <v>159</v>
      </c>
      <c r="BM207" s="237" t="s">
        <v>1026</v>
      </c>
    </row>
    <row r="208" s="2" customFormat="1">
      <c r="A208" s="38"/>
      <c r="B208" s="39"/>
      <c r="C208" s="40"/>
      <c r="D208" s="239" t="s">
        <v>161</v>
      </c>
      <c r="E208" s="40"/>
      <c r="F208" s="240" t="s">
        <v>384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84</v>
      </c>
    </row>
    <row r="209" s="2" customFormat="1">
      <c r="A209" s="38"/>
      <c r="B209" s="39"/>
      <c r="C209" s="40"/>
      <c r="D209" s="244" t="s">
        <v>163</v>
      </c>
      <c r="E209" s="40"/>
      <c r="F209" s="245" t="s">
        <v>385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163</v>
      </c>
      <c r="AU209" s="17" t="s">
        <v>84</v>
      </c>
    </row>
    <row r="210" s="15" customFormat="1">
      <c r="A210" s="15"/>
      <c r="B210" s="273"/>
      <c r="C210" s="274"/>
      <c r="D210" s="239" t="s">
        <v>241</v>
      </c>
      <c r="E210" s="275" t="s">
        <v>1</v>
      </c>
      <c r="F210" s="276" t="s">
        <v>1027</v>
      </c>
      <c r="G210" s="274"/>
      <c r="H210" s="275" t="s">
        <v>1</v>
      </c>
      <c r="I210" s="277"/>
      <c r="J210" s="274"/>
      <c r="K210" s="274"/>
      <c r="L210" s="278"/>
      <c r="M210" s="279"/>
      <c r="N210" s="280"/>
      <c r="O210" s="280"/>
      <c r="P210" s="280"/>
      <c r="Q210" s="280"/>
      <c r="R210" s="280"/>
      <c r="S210" s="280"/>
      <c r="T210" s="28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2" t="s">
        <v>241</v>
      </c>
      <c r="AU210" s="282" t="s">
        <v>84</v>
      </c>
      <c r="AV210" s="15" t="s">
        <v>82</v>
      </c>
      <c r="AW210" s="15" t="s">
        <v>31</v>
      </c>
      <c r="AX210" s="15" t="s">
        <v>74</v>
      </c>
      <c r="AY210" s="282" t="s">
        <v>152</v>
      </c>
    </row>
    <row r="211" s="13" customFormat="1">
      <c r="A211" s="13"/>
      <c r="B211" s="246"/>
      <c r="C211" s="247"/>
      <c r="D211" s="239" t="s">
        <v>241</v>
      </c>
      <c r="E211" s="248" t="s">
        <v>1</v>
      </c>
      <c r="F211" s="249" t="s">
        <v>1028</v>
      </c>
      <c r="G211" s="247"/>
      <c r="H211" s="250">
        <v>1.6200000000000001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241</v>
      </c>
      <c r="AU211" s="256" t="s">
        <v>84</v>
      </c>
      <c r="AV211" s="13" t="s">
        <v>84</v>
      </c>
      <c r="AW211" s="13" t="s">
        <v>31</v>
      </c>
      <c r="AX211" s="13" t="s">
        <v>82</v>
      </c>
      <c r="AY211" s="256" t="s">
        <v>152</v>
      </c>
    </row>
    <row r="212" s="12" customFormat="1" ht="22.8" customHeight="1">
      <c r="A212" s="12"/>
      <c r="B212" s="210"/>
      <c r="C212" s="211"/>
      <c r="D212" s="212" t="s">
        <v>73</v>
      </c>
      <c r="E212" s="224" t="s">
        <v>401</v>
      </c>
      <c r="F212" s="224" t="s">
        <v>402</v>
      </c>
      <c r="G212" s="211"/>
      <c r="H212" s="211"/>
      <c r="I212" s="214"/>
      <c r="J212" s="225">
        <f>BK212</f>
        <v>0</v>
      </c>
      <c r="K212" s="211"/>
      <c r="L212" s="216"/>
      <c r="M212" s="217"/>
      <c r="N212" s="218"/>
      <c r="O212" s="218"/>
      <c r="P212" s="219">
        <f>SUM(P213:P235)</f>
        <v>0</v>
      </c>
      <c r="Q212" s="218"/>
      <c r="R212" s="219">
        <f>SUM(R213:R235)</f>
        <v>0</v>
      </c>
      <c r="S212" s="218"/>
      <c r="T212" s="220">
        <f>SUM(T213:T235)</f>
        <v>171.86844999999997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1" t="s">
        <v>82</v>
      </c>
      <c r="AT212" s="222" t="s">
        <v>73</v>
      </c>
      <c r="AU212" s="222" t="s">
        <v>82</v>
      </c>
      <c r="AY212" s="221" t="s">
        <v>152</v>
      </c>
      <c r="BK212" s="223">
        <f>SUM(BK213:BK235)</f>
        <v>0</v>
      </c>
    </row>
    <row r="213" s="2" customFormat="1" ht="24.15" customHeight="1">
      <c r="A213" s="38"/>
      <c r="B213" s="39"/>
      <c r="C213" s="226" t="s">
        <v>339</v>
      </c>
      <c r="D213" s="226" t="s">
        <v>154</v>
      </c>
      <c r="E213" s="227" t="s">
        <v>216</v>
      </c>
      <c r="F213" s="228" t="s">
        <v>217</v>
      </c>
      <c r="G213" s="229" t="s">
        <v>173</v>
      </c>
      <c r="H213" s="230">
        <v>93.849999999999994</v>
      </c>
      <c r="I213" s="231"/>
      <c r="J213" s="232">
        <f>ROUND(I213*H213,2)</f>
        <v>0</v>
      </c>
      <c r="K213" s="228" t="s">
        <v>158</v>
      </c>
      <c r="L213" s="44"/>
      <c r="M213" s="233" t="s">
        <v>1</v>
      </c>
      <c r="N213" s="234" t="s">
        <v>39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0.039</v>
      </c>
      <c r="T213" s="236">
        <f>S213*H213</f>
        <v>3.6601499999999998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159</v>
      </c>
      <c r="AT213" s="237" t="s">
        <v>154</v>
      </c>
      <c r="AU213" s="237" t="s">
        <v>84</v>
      </c>
      <c r="AY213" s="17" t="s">
        <v>152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82</v>
      </c>
      <c r="BK213" s="238">
        <f>ROUND(I213*H213,2)</f>
        <v>0</v>
      </c>
      <c r="BL213" s="17" t="s">
        <v>159</v>
      </c>
      <c r="BM213" s="237" t="s">
        <v>1029</v>
      </c>
    </row>
    <row r="214" s="2" customFormat="1">
      <c r="A214" s="38"/>
      <c r="B214" s="39"/>
      <c r="C214" s="40"/>
      <c r="D214" s="239" t="s">
        <v>161</v>
      </c>
      <c r="E214" s="40"/>
      <c r="F214" s="240" t="s">
        <v>219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161</v>
      </c>
      <c r="AU214" s="17" t="s">
        <v>84</v>
      </c>
    </row>
    <row r="215" s="2" customFormat="1">
      <c r="A215" s="38"/>
      <c r="B215" s="39"/>
      <c r="C215" s="40"/>
      <c r="D215" s="244" t="s">
        <v>163</v>
      </c>
      <c r="E215" s="40"/>
      <c r="F215" s="245" t="s">
        <v>220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163</v>
      </c>
      <c r="AU215" s="17" t="s">
        <v>84</v>
      </c>
    </row>
    <row r="216" s="15" customFormat="1">
      <c r="A216" s="15"/>
      <c r="B216" s="273"/>
      <c r="C216" s="274"/>
      <c r="D216" s="239" t="s">
        <v>241</v>
      </c>
      <c r="E216" s="275" t="s">
        <v>1</v>
      </c>
      <c r="F216" s="276" t="s">
        <v>1030</v>
      </c>
      <c r="G216" s="274"/>
      <c r="H216" s="275" t="s">
        <v>1</v>
      </c>
      <c r="I216" s="277"/>
      <c r="J216" s="274"/>
      <c r="K216" s="274"/>
      <c r="L216" s="278"/>
      <c r="M216" s="279"/>
      <c r="N216" s="280"/>
      <c r="O216" s="280"/>
      <c r="P216" s="280"/>
      <c r="Q216" s="280"/>
      <c r="R216" s="280"/>
      <c r="S216" s="280"/>
      <c r="T216" s="28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2" t="s">
        <v>241</v>
      </c>
      <c r="AU216" s="282" t="s">
        <v>84</v>
      </c>
      <c r="AV216" s="15" t="s">
        <v>82</v>
      </c>
      <c r="AW216" s="15" t="s">
        <v>31</v>
      </c>
      <c r="AX216" s="15" t="s">
        <v>74</v>
      </c>
      <c r="AY216" s="282" t="s">
        <v>152</v>
      </c>
    </row>
    <row r="217" s="13" customFormat="1">
      <c r="A217" s="13"/>
      <c r="B217" s="246"/>
      <c r="C217" s="247"/>
      <c r="D217" s="239" t="s">
        <v>241</v>
      </c>
      <c r="E217" s="248" t="s">
        <v>1</v>
      </c>
      <c r="F217" s="249" t="s">
        <v>1031</v>
      </c>
      <c r="G217" s="247"/>
      <c r="H217" s="250">
        <v>68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241</v>
      </c>
      <c r="AU217" s="256" t="s">
        <v>84</v>
      </c>
      <c r="AV217" s="13" t="s">
        <v>84</v>
      </c>
      <c r="AW217" s="13" t="s">
        <v>31</v>
      </c>
      <c r="AX217" s="13" t="s">
        <v>74</v>
      </c>
      <c r="AY217" s="256" t="s">
        <v>152</v>
      </c>
    </row>
    <row r="218" s="13" customFormat="1">
      <c r="A218" s="13"/>
      <c r="B218" s="246"/>
      <c r="C218" s="247"/>
      <c r="D218" s="239" t="s">
        <v>241</v>
      </c>
      <c r="E218" s="248" t="s">
        <v>1</v>
      </c>
      <c r="F218" s="249" t="s">
        <v>1032</v>
      </c>
      <c r="G218" s="247"/>
      <c r="H218" s="250">
        <v>22.550000000000001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241</v>
      </c>
      <c r="AU218" s="256" t="s">
        <v>84</v>
      </c>
      <c r="AV218" s="13" t="s">
        <v>84</v>
      </c>
      <c r="AW218" s="13" t="s">
        <v>31</v>
      </c>
      <c r="AX218" s="13" t="s">
        <v>74</v>
      </c>
      <c r="AY218" s="256" t="s">
        <v>152</v>
      </c>
    </row>
    <row r="219" s="13" customFormat="1">
      <c r="A219" s="13"/>
      <c r="B219" s="246"/>
      <c r="C219" s="247"/>
      <c r="D219" s="239" t="s">
        <v>241</v>
      </c>
      <c r="E219" s="248" t="s">
        <v>1</v>
      </c>
      <c r="F219" s="249" t="s">
        <v>1033</v>
      </c>
      <c r="G219" s="247"/>
      <c r="H219" s="250">
        <v>3.2999999999999998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241</v>
      </c>
      <c r="AU219" s="256" t="s">
        <v>84</v>
      </c>
      <c r="AV219" s="13" t="s">
        <v>84</v>
      </c>
      <c r="AW219" s="13" t="s">
        <v>31</v>
      </c>
      <c r="AX219" s="13" t="s">
        <v>74</v>
      </c>
      <c r="AY219" s="256" t="s">
        <v>152</v>
      </c>
    </row>
    <row r="220" s="14" customFormat="1">
      <c r="A220" s="14"/>
      <c r="B220" s="257"/>
      <c r="C220" s="258"/>
      <c r="D220" s="239" t="s">
        <v>241</v>
      </c>
      <c r="E220" s="259" t="s">
        <v>1</v>
      </c>
      <c r="F220" s="260" t="s">
        <v>243</v>
      </c>
      <c r="G220" s="258"/>
      <c r="H220" s="261">
        <v>93.849999999999994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7" t="s">
        <v>241</v>
      </c>
      <c r="AU220" s="267" t="s">
        <v>84</v>
      </c>
      <c r="AV220" s="14" t="s">
        <v>159</v>
      </c>
      <c r="AW220" s="14" t="s">
        <v>31</v>
      </c>
      <c r="AX220" s="14" t="s">
        <v>82</v>
      </c>
      <c r="AY220" s="267" t="s">
        <v>152</v>
      </c>
    </row>
    <row r="221" s="2" customFormat="1" ht="33" customHeight="1">
      <c r="A221" s="38"/>
      <c r="B221" s="39"/>
      <c r="C221" s="226" t="s">
        <v>331</v>
      </c>
      <c r="D221" s="226" t="s">
        <v>154</v>
      </c>
      <c r="E221" s="227" t="s">
        <v>403</v>
      </c>
      <c r="F221" s="228" t="s">
        <v>404</v>
      </c>
      <c r="G221" s="229" t="s">
        <v>173</v>
      </c>
      <c r="H221" s="230">
        <v>357.88999999999999</v>
      </c>
      <c r="I221" s="231"/>
      <c r="J221" s="232">
        <f>ROUND(I221*H221,2)</f>
        <v>0</v>
      </c>
      <c r="K221" s="228" t="s">
        <v>158</v>
      </c>
      <c r="L221" s="44"/>
      <c r="M221" s="233" t="s">
        <v>1</v>
      </c>
      <c r="N221" s="234" t="s">
        <v>39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0.46999999999999997</v>
      </c>
      <c r="T221" s="236">
        <f>S221*H221</f>
        <v>168.20829999999998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159</v>
      </c>
      <c r="AT221" s="237" t="s">
        <v>154</v>
      </c>
      <c r="AU221" s="237" t="s">
        <v>84</v>
      </c>
      <c r="AY221" s="17" t="s">
        <v>152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82</v>
      </c>
      <c r="BK221" s="238">
        <f>ROUND(I221*H221,2)</f>
        <v>0</v>
      </c>
      <c r="BL221" s="17" t="s">
        <v>159</v>
      </c>
      <c r="BM221" s="237" t="s">
        <v>1034</v>
      </c>
    </row>
    <row r="222" s="2" customFormat="1">
      <c r="A222" s="38"/>
      <c r="B222" s="39"/>
      <c r="C222" s="40"/>
      <c r="D222" s="239" t="s">
        <v>161</v>
      </c>
      <c r="E222" s="40"/>
      <c r="F222" s="240" t="s">
        <v>406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161</v>
      </c>
      <c r="AU222" s="17" t="s">
        <v>84</v>
      </c>
    </row>
    <row r="223" s="2" customFormat="1">
      <c r="A223" s="38"/>
      <c r="B223" s="39"/>
      <c r="C223" s="40"/>
      <c r="D223" s="244" t="s">
        <v>163</v>
      </c>
      <c r="E223" s="40"/>
      <c r="F223" s="245" t="s">
        <v>407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163</v>
      </c>
      <c r="AU223" s="17" t="s">
        <v>84</v>
      </c>
    </row>
    <row r="224" s="15" customFormat="1">
      <c r="A224" s="15"/>
      <c r="B224" s="273"/>
      <c r="C224" s="274"/>
      <c r="D224" s="239" t="s">
        <v>241</v>
      </c>
      <c r="E224" s="275" t="s">
        <v>1</v>
      </c>
      <c r="F224" s="276" t="s">
        <v>1035</v>
      </c>
      <c r="G224" s="274"/>
      <c r="H224" s="275" t="s">
        <v>1</v>
      </c>
      <c r="I224" s="277"/>
      <c r="J224" s="274"/>
      <c r="K224" s="274"/>
      <c r="L224" s="278"/>
      <c r="M224" s="279"/>
      <c r="N224" s="280"/>
      <c r="O224" s="280"/>
      <c r="P224" s="280"/>
      <c r="Q224" s="280"/>
      <c r="R224" s="280"/>
      <c r="S224" s="280"/>
      <c r="T224" s="28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2" t="s">
        <v>241</v>
      </c>
      <c r="AU224" s="282" t="s">
        <v>84</v>
      </c>
      <c r="AV224" s="15" t="s">
        <v>82</v>
      </c>
      <c r="AW224" s="15" t="s">
        <v>31</v>
      </c>
      <c r="AX224" s="15" t="s">
        <v>74</v>
      </c>
      <c r="AY224" s="282" t="s">
        <v>152</v>
      </c>
    </row>
    <row r="225" s="13" customFormat="1">
      <c r="A225" s="13"/>
      <c r="B225" s="246"/>
      <c r="C225" s="247"/>
      <c r="D225" s="239" t="s">
        <v>241</v>
      </c>
      <c r="E225" s="248" t="s">
        <v>1</v>
      </c>
      <c r="F225" s="249" t="s">
        <v>1036</v>
      </c>
      <c r="G225" s="247"/>
      <c r="H225" s="250">
        <v>37.119999999999997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241</v>
      </c>
      <c r="AU225" s="256" t="s">
        <v>84</v>
      </c>
      <c r="AV225" s="13" t="s">
        <v>84</v>
      </c>
      <c r="AW225" s="13" t="s">
        <v>31</v>
      </c>
      <c r="AX225" s="13" t="s">
        <v>74</v>
      </c>
      <c r="AY225" s="256" t="s">
        <v>152</v>
      </c>
    </row>
    <row r="226" s="15" customFormat="1">
      <c r="A226" s="15"/>
      <c r="B226" s="273"/>
      <c r="C226" s="274"/>
      <c r="D226" s="239" t="s">
        <v>241</v>
      </c>
      <c r="E226" s="275" t="s">
        <v>1</v>
      </c>
      <c r="F226" s="276" t="s">
        <v>1037</v>
      </c>
      <c r="G226" s="274"/>
      <c r="H226" s="275" t="s">
        <v>1</v>
      </c>
      <c r="I226" s="277"/>
      <c r="J226" s="274"/>
      <c r="K226" s="274"/>
      <c r="L226" s="278"/>
      <c r="M226" s="279"/>
      <c r="N226" s="280"/>
      <c r="O226" s="280"/>
      <c r="P226" s="280"/>
      <c r="Q226" s="280"/>
      <c r="R226" s="280"/>
      <c r="S226" s="280"/>
      <c r="T226" s="28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2" t="s">
        <v>241</v>
      </c>
      <c r="AU226" s="282" t="s">
        <v>84</v>
      </c>
      <c r="AV226" s="15" t="s">
        <v>82</v>
      </c>
      <c r="AW226" s="15" t="s">
        <v>31</v>
      </c>
      <c r="AX226" s="15" t="s">
        <v>74</v>
      </c>
      <c r="AY226" s="282" t="s">
        <v>152</v>
      </c>
    </row>
    <row r="227" s="13" customFormat="1">
      <c r="A227" s="13"/>
      <c r="B227" s="246"/>
      <c r="C227" s="247"/>
      <c r="D227" s="239" t="s">
        <v>241</v>
      </c>
      <c r="E227" s="248" t="s">
        <v>1</v>
      </c>
      <c r="F227" s="249" t="s">
        <v>1038</v>
      </c>
      <c r="G227" s="247"/>
      <c r="H227" s="250">
        <v>116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241</v>
      </c>
      <c r="AU227" s="256" t="s">
        <v>84</v>
      </c>
      <c r="AV227" s="13" t="s">
        <v>84</v>
      </c>
      <c r="AW227" s="13" t="s">
        <v>31</v>
      </c>
      <c r="AX227" s="13" t="s">
        <v>74</v>
      </c>
      <c r="AY227" s="256" t="s">
        <v>152</v>
      </c>
    </row>
    <row r="228" s="15" customFormat="1">
      <c r="A228" s="15"/>
      <c r="B228" s="273"/>
      <c r="C228" s="274"/>
      <c r="D228" s="239" t="s">
        <v>241</v>
      </c>
      <c r="E228" s="275" t="s">
        <v>1</v>
      </c>
      <c r="F228" s="276" t="s">
        <v>1039</v>
      </c>
      <c r="G228" s="274"/>
      <c r="H228" s="275" t="s">
        <v>1</v>
      </c>
      <c r="I228" s="277"/>
      <c r="J228" s="274"/>
      <c r="K228" s="274"/>
      <c r="L228" s="278"/>
      <c r="M228" s="279"/>
      <c r="N228" s="280"/>
      <c r="O228" s="280"/>
      <c r="P228" s="280"/>
      <c r="Q228" s="280"/>
      <c r="R228" s="280"/>
      <c r="S228" s="280"/>
      <c r="T228" s="28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2" t="s">
        <v>241</v>
      </c>
      <c r="AU228" s="282" t="s">
        <v>84</v>
      </c>
      <c r="AV228" s="15" t="s">
        <v>82</v>
      </c>
      <c r="AW228" s="15" t="s">
        <v>31</v>
      </c>
      <c r="AX228" s="15" t="s">
        <v>74</v>
      </c>
      <c r="AY228" s="282" t="s">
        <v>152</v>
      </c>
    </row>
    <row r="229" s="13" customFormat="1">
      <c r="A229" s="13"/>
      <c r="B229" s="246"/>
      <c r="C229" s="247"/>
      <c r="D229" s="239" t="s">
        <v>241</v>
      </c>
      <c r="E229" s="248" t="s">
        <v>1</v>
      </c>
      <c r="F229" s="249" t="s">
        <v>1040</v>
      </c>
      <c r="G229" s="247"/>
      <c r="H229" s="250">
        <v>162.40000000000001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241</v>
      </c>
      <c r="AU229" s="256" t="s">
        <v>84</v>
      </c>
      <c r="AV229" s="13" t="s">
        <v>84</v>
      </c>
      <c r="AW229" s="13" t="s">
        <v>31</v>
      </c>
      <c r="AX229" s="13" t="s">
        <v>74</v>
      </c>
      <c r="AY229" s="256" t="s">
        <v>152</v>
      </c>
    </row>
    <row r="230" s="15" customFormat="1">
      <c r="A230" s="15"/>
      <c r="B230" s="273"/>
      <c r="C230" s="274"/>
      <c r="D230" s="239" t="s">
        <v>241</v>
      </c>
      <c r="E230" s="275" t="s">
        <v>1</v>
      </c>
      <c r="F230" s="276" t="s">
        <v>1041</v>
      </c>
      <c r="G230" s="274"/>
      <c r="H230" s="275" t="s">
        <v>1</v>
      </c>
      <c r="I230" s="277"/>
      <c r="J230" s="274"/>
      <c r="K230" s="274"/>
      <c r="L230" s="278"/>
      <c r="M230" s="279"/>
      <c r="N230" s="280"/>
      <c r="O230" s="280"/>
      <c r="P230" s="280"/>
      <c r="Q230" s="280"/>
      <c r="R230" s="280"/>
      <c r="S230" s="280"/>
      <c r="T230" s="28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2" t="s">
        <v>241</v>
      </c>
      <c r="AU230" s="282" t="s">
        <v>84</v>
      </c>
      <c r="AV230" s="15" t="s">
        <v>82</v>
      </c>
      <c r="AW230" s="15" t="s">
        <v>31</v>
      </c>
      <c r="AX230" s="15" t="s">
        <v>74</v>
      </c>
      <c r="AY230" s="282" t="s">
        <v>152</v>
      </c>
    </row>
    <row r="231" s="13" customFormat="1">
      <c r="A231" s="13"/>
      <c r="B231" s="246"/>
      <c r="C231" s="247"/>
      <c r="D231" s="239" t="s">
        <v>241</v>
      </c>
      <c r="E231" s="248" t="s">
        <v>1</v>
      </c>
      <c r="F231" s="249" t="s">
        <v>1042</v>
      </c>
      <c r="G231" s="247"/>
      <c r="H231" s="250">
        <v>15.119999999999999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6" t="s">
        <v>241</v>
      </c>
      <c r="AU231" s="256" t="s">
        <v>84</v>
      </c>
      <c r="AV231" s="13" t="s">
        <v>84</v>
      </c>
      <c r="AW231" s="13" t="s">
        <v>31</v>
      </c>
      <c r="AX231" s="13" t="s">
        <v>74</v>
      </c>
      <c r="AY231" s="256" t="s">
        <v>152</v>
      </c>
    </row>
    <row r="232" s="15" customFormat="1">
      <c r="A232" s="15"/>
      <c r="B232" s="273"/>
      <c r="C232" s="274"/>
      <c r="D232" s="239" t="s">
        <v>241</v>
      </c>
      <c r="E232" s="275" t="s">
        <v>1</v>
      </c>
      <c r="F232" s="276" t="s">
        <v>1043</v>
      </c>
      <c r="G232" s="274"/>
      <c r="H232" s="275" t="s">
        <v>1</v>
      </c>
      <c r="I232" s="277"/>
      <c r="J232" s="274"/>
      <c r="K232" s="274"/>
      <c r="L232" s="278"/>
      <c r="M232" s="279"/>
      <c r="N232" s="280"/>
      <c r="O232" s="280"/>
      <c r="P232" s="280"/>
      <c r="Q232" s="280"/>
      <c r="R232" s="280"/>
      <c r="S232" s="280"/>
      <c r="T232" s="28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2" t="s">
        <v>241</v>
      </c>
      <c r="AU232" s="282" t="s">
        <v>84</v>
      </c>
      <c r="AV232" s="15" t="s">
        <v>82</v>
      </c>
      <c r="AW232" s="15" t="s">
        <v>31</v>
      </c>
      <c r="AX232" s="15" t="s">
        <v>74</v>
      </c>
      <c r="AY232" s="282" t="s">
        <v>152</v>
      </c>
    </row>
    <row r="233" s="13" customFormat="1">
      <c r="A233" s="13"/>
      <c r="B233" s="246"/>
      <c r="C233" s="247"/>
      <c r="D233" s="239" t="s">
        <v>241</v>
      </c>
      <c r="E233" s="248" t="s">
        <v>1</v>
      </c>
      <c r="F233" s="249" t="s">
        <v>1044</v>
      </c>
      <c r="G233" s="247"/>
      <c r="H233" s="250">
        <v>17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241</v>
      </c>
      <c r="AU233" s="256" t="s">
        <v>84</v>
      </c>
      <c r="AV233" s="13" t="s">
        <v>84</v>
      </c>
      <c r="AW233" s="13" t="s">
        <v>31</v>
      </c>
      <c r="AX233" s="13" t="s">
        <v>74</v>
      </c>
      <c r="AY233" s="256" t="s">
        <v>152</v>
      </c>
    </row>
    <row r="234" s="13" customFormat="1">
      <c r="A234" s="13"/>
      <c r="B234" s="246"/>
      <c r="C234" s="247"/>
      <c r="D234" s="239" t="s">
        <v>241</v>
      </c>
      <c r="E234" s="248" t="s">
        <v>1</v>
      </c>
      <c r="F234" s="249" t="s">
        <v>1045</v>
      </c>
      <c r="G234" s="247"/>
      <c r="H234" s="250">
        <v>10.25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241</v>
      </c>
      <c r="AU234" s="256" t="s">
        <v>84</v>
      </c>
      <c r="AV234" s="13" t="s">
        <v>84</v>
      </c>
      <c r="AW234" s="13" t="s">
        <v>31</v>
      </c>
      <c r="AX234" s="13" t="s">
        <v>74</v>
      </c>
      <c r="AY234" s="256" t="s">
        <v>152</v>
      </c>
    </row>
    <row r="235" s="14" customFormat="1">
      <c r="A235" s="14"/>
      <c r="B235" s="257"/>
      <c r="C235" s="258"/>
      <c r="D235" s="239" t="s">
        <v>241</v>
      </c>
      <c r="E235" s="259" t="s">
        <v>1</v>
      </c>
      <c r="F235" s="260" t="s">
        <v>243</v>
      </c>
      <c r="G235" s="258"/>
      <c r="H235" s="261">
        <v>357.88999999999999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241</v>
      </c>
      <c r="AU235" s="267" t="s">
        <v>84</v>
      </c>
      <c r="AV235" s="14" t="s">
        <v>159</v>
      </c>
      <c r="AW235" s="14" t="s">
        <v>31</v>
      </c>
      <c r="AX235" s="14" t="s">
        <v>82</v>
      </c>
      <c r="AY235" s="267" t="s">
        <v>152</v>
      </c>
    </row>
    <row r="236" s="12" customFormat="1" ht="22.8" customHeight="1">
      <c r="A236" s="12"/>
      <c r="B236" s="210"/>
      <c r="C236" s="211"/>
      <c r="D236" s="212" t="s">
        <v>73</v>
      </c>
      <c r="E236" s="224" t="s">
        <v>227</v>
      </c>
      <c r="F236" s="224" t="s">
        <v>228</v>
      </c>
      <c r="G236" s="211"/>
      <c r="H236" s="211"/>
      <c r="I236" s="214"/>
      <c r="J236" s="225">
        <f>BK236</f>
        <v>0</v>
      </c>
      <c r="K236" s="211"/>
      <c r="L236" s="216"/>
      <c r="M236" s="217"/>
      <c r="N236" s="218"/>
      <c r="O236" s="218"/>
      <c r="P236" s="219">
        <f>SUM(P237:P293)</f>
        <v>0</v>
      </c>
      <c r="Q236" s="218"/>
      <c r="R236" s="219">
        <f>SUM(R237:R293)</f>
        <v>0.0065725000000000002</v>
      </c>
      <c r="S236" s="218"/>
      <c r="T236" s="220">
        <f>SUM(T237:T293)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82</v>
      </c>
      <c r="AT236" s="222" t="s">
        <v>73</v>
      </c>
      <c r="AU236" s="222" t="s">
        <v>82</v>
      </c>
      <c r="AY236" s="221" t="s">
        <v>152</v>
      </c>
      <c r="BK236" s="223">
        <f>SUM(BK237:BK293)</f>
        <v>0</v>
      </c>
    </row>
    <row r="237" s="2" customFormat="1" ht="16.5" customHeight="1">
      <c r="A237" s="38"/>
      <c r="B237" s="39"/>
      <c r="C237" s="226" t="s">
        <v>353</v>
      </c>
      <c r="D237" s="226" t="s">
        <v>154</v>
      </c>
      <c r="E237" s="227" t="s">
        <v>411</v>
      </c>
      <c r="F237" s="228" t="s">
        <v>412</v>
      </c>
      <c r="G237" s="229" t="s">
        <v>232</v>
      </c>
      <c r="H237" s="230">
        <v>250.41900000000001</v>
      </c>
      <c r="I237" s="231"/>
      <c r="J237" s="232">
        <f>ROUND(I237*H237,2)</f>
        <v>0</v>
      </c>
      <c r="K237" s="228" t="s">
        <v>158</v>
      </c>
      <c r="L237" s="44"/>
      <c r="M237" s="233" t="s">
        <v>1</v>
      </c>
      <c r="N237" s="234" t="s">
        <v>39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159</v>
      </c>
      <c r="AT237" s="237" t="s">
        <v>154</v>
      </c>
      <c r="AU237" s="237" t="s">
        <v>84</v>
      </c>
      <c r="AY237" s="17" t="s">
        <v>152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82</v>
      </c>
      <c r="BK237" s="238">
        <f>ROUND(I237*H237,2)</f>
        <v>0</v>
      </c>
      <c r="BL237" s="17" t="s">
        <v>159</v>
      </c>
      <c r="BM237" s="237" t="s">
        <v>1046</v>
      </c>
    </row>
    <row r="238" s="2" customFormat="1">
      <c r="A238" s="38"/>
      <c r="B238" s="39"/>
      <c r="C238" s="40"/>
      <c r="D238" s="239" t="s">
        <v>161</v>
      </c>
      <c r="E238" s="40"/>
      <c r="F238" s="240" t="s">
        <v>414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161</v>
      </c>
      <c r="AU238" s="17" t="s">
        <v>84</v>
      </c>
    </row>
    <row r="239" s="2" customFormat="1">
      <c r="A239" s="38"/>
      <c r="B239" s="39"/>
      <c r="C239" s="40"/>
      <c r="D239" s="244" t="s">
        <v>163</v>
      </c>
      <c r="E239" s="40"/>
      <c r="F239" s="245" t="s">
        <v>415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84</v>
      </c>
    </row>
    <row r="240" s="2" customFormat="1" ht="24.15" customHeight="1">
      <c r="A240" s="38"/>
      <c r="B240" s="39"/>
      <c r="C240" s="226" t="s">
        <v>888</v>
      </c>
      <c r="D240" s="226" t="s">
        <v>154</v>
      </c>
      <c r="E240" s="227" t="s">
        <v>1047</v>
      </c>
      <c r="F240" s="228" t="s">
        <v>1048</v>
      </c>
      <c r="G240" s="229" t="s">
        <v>232</v>
      </c>
      <c r="H240" s="230">
        <v>1.1950000000000001</v>
      </c>
      <c r="I240" s="231"/>
      <c r="J240" s="232">
        <f>ROUND(I240*H240,2)</f>
        <v>0</v>
      </c>
      <c r="K240" s="228" t="s">
        <v>158</v>
      </c>
      <c r="L240" s="44"/>
      <c r="M240" s="233" t="s">
        <v>1</v>
      </c>
      <c r="N240" s="234" t="s">
        <v>39</v>
      </c>
      <c r="O240" s="91"/>
      <c r="P240" s="235">
        <f>O240*H240</f>
        <v>0</v>
      </c>
      <c r="Q240" s="235">
        <v>0.0054999999999999997</v>
      </c>
      <c r="R240" s="235">
        <f>Q240*H240</f>
        <v>0.0065725000000000002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159</v>
      </c>
      <c r="AT240" s="237" t="s">
        <v>154</v>
      </c>
      <c r="AU240" s="237" t="s">
        <v>84</v>
      </c>
      <c r="AY240" s="17" t="s">
        <v>152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82</v>
      </c>
      <c r="BK240" s="238">
        <f>ROUND(I240*H240,2)</f>
        <v>0</v>
      </c>
      <c r="BL240" s="17" t="s">
        <v>159</v>
      </c>
      <c r="BM240" s="237" t="s">
        <v>1049</v>
      </c>
    </row>
    <row r="241" s="2" customFormat="1">
      <c r="A241" s="38"/>
      <c r="B241" s="39"/>
      <c r="C241" s="40"/>
      <c r="D241" s="239" t="s">
        <v>161</v>
      </c>
      <c r="E241" s="40"/>
      <c r="F241" s="240" t="s">
        <v>1050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161</v>
      </c>
      <c r="AU241" s="17" t="s">
        <v>84</v>
      </c>
    </row>
    <row r="242" s="2" customFormat="1">
      <c r="A242" s="38"/>
      <c r="B242" s="39"/>
      <c r="C242" s="40"/>
      <c r="D242" s="244" t="s">
        <v>163</v>
      </c>
      <c r="E242" s="40"/>
      <c r="F242" s="245" t="s">
        <v>1051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163</v>
      </c>
      <c r="AU242" s="17" t="s">
        <v>84</v>
      </c>
    </row>
    <row r="243" s="13" customFormat="1">
      <c r="A243" s="13"/>
      <c r="B243" s="246"/>
      <c r="C243" s="247"/>
      <c r="D243" s="239" t="s">
        <v>241</v>
      </c>
      <c r="E243" s="248" t="s">
        <v>1</v>
      </c>
      <c r="F243" s="249" t="s">
        <v>1052</v>
      </c>
      <c r="G243" s="247"/>
      <c r="H243" s="250">
        <v>1.1950000000000001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241</v>
      </c>
      <c r="AU243" s="256" t="s">
        <v>84</v>
      </c>
      <c r="AV243" s="13" t="s">
        <v>84</v>
      </c>
      <c r="AW243" s="13" t="s">
        <v>31</v>
      </c>
      <c r="AX243" s="13" t="s">
        <v>82</v>
      </c>
      <c r="AY243" s="256" t="s">
        <v>152</v>
      </c>
    </row>
    <row r="244" s="2" customFormat="1" ht="24.15" customHeight="1">
      <c r="A244" s="38"/>
      <c r="B244" s="39"/>
      <c r="C244" s="226" t="s">
        <v>769</v>
      </c>
      <c r="D244" s="226" t="s">
        <v>154</v>
      </c>
      <c r="E244" s="227" t="s">
        <v>1053</v>
      </c>
      <c r="F244" s="228" t="s">
        <v>1054</v>
      </c>
      <c r="G244" s="229" t="s">
        <v>232</v>
      </c>
      <c r="H244" s="230">
        <v>250.41900000000001</v>
      </c>
      <c r="I244" s="231"/>
      <c r="J244" s="232">
        <f>ROUND(I244*H244,2)</f>
        <v>0</v>
      </c>
      <c r="K244" s="228" t="s">
        <v>158</v>
      </c>
      <c r="L244" s="44"/>
      <c r="M244" s="233" t="s">
        <v>1</v>
      </c>
      <c r="N244" s="234" t="s">
        <v>39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159</v>
      </c>
      <c r="AT244" s="237" t="s">
        <v>154</v>
      </c>
      <c r="AU244" s="237" t="s">
        <v>84</v>
      </c>
      <c r="AY244" s="17" t="s">
        <v>152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82</v>
      </c>
      <c r="BK244" s="238">
        <f>ROUND(I244*H244,2)</f>
        <v>0</v>
      </c>
      <c r="BL244" s="17" t="s">
        <v>159</v>
      </c>
      <c r="BM244" s="237" t="s">
        <v>1055</v>
      </c>
    </row>
    <row r="245" s="2" customFormat="1">
      <c r="A245" s="38"/>
      <c r="B245" s="39"/>
      <c r="C245" s="40"/>
      <c r="D245" s="239" t="s">
        <v>161</v>
      </c>
      <c r="E245" s="40"/>
      <c r="F245" s="240" t="s">
        <v>1056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161</v>
      </c>
      <c r="AU245" s="17" t="s">
        <v>84</v>
      </c>
    </row>
    <row r="246" s="2" customFormat="1">
      <c r="A246" s="38"/>
      <c r="B246" s="39"/>
      <c r="C246" s="40"/>
      <c r="D246" s="244" t="s">
        <v>163</v>
      </c>
      <c r="E246" s="40"/>
      <c r="F246" s="245" t="s">
        <v>1057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163</v>
      </c>
      <c r="AU246" s="17" t="s">
        <v>84</v>
      </c>
    </row>
    <row r="247" s="2" customFormat="1" ht="24.15" customHeight="1">
      <c r="A247" s="38"/>
      <c r="B247" s="39"/>
      <c r="C247" s="226" t="s">
        <v>1058</v>
      </c>
      <c r="D247" s="226" t="s">
        <v>154</v>
      </c>
      <c r="E247" s="227" t="s">
        <v>516</v>
      </c>
      <c r="F247" s="228" t="s">
        <v>517</v>
      </c>
      <c r="G247" s="229" t="s">
        <v>232</v>
      </c>
      <c r="H247" s="230">
        <v>250.41900000000001</v>
      </c>
      <c r="I247" s="231"/>
      <c r="J247" s="232">
        <f>ROUND(I247*H247,2)</f>
        <v>0</v>
      </c>
      <c r="K247" s="228" t="s">
        <v>158</v>
      </c>
      <c r="L247" s="44"/>
      <c r="M247" s="233" t="s">
        <v>1</v>
      </c>
      <c r="N247" s="234" t="s">
        <v>39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159</v>
      </c>
      <c r="AT247" s="237" t="s">
        <v>154</v>
      </c>
      <c r="AU247" s="237" t="s">
        <v>84</v>
      </c>
      <c r="AY247" s="17" t="s">
        <v>152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82</v>
      </c>
      <c r="BK247" s="238">
        <f>ROUND(I247*H247,2)</f>
        <v>0</v>
      </c>
      <c r="BL247" s="17" t="s">
        <v>159</v>
      </c>
      <c r="BM247" s="237" t="s">
        <v>1059</v>
      </c>
    </row>
    <row r="248" s="2" customFormat="1">
      <c r="A248" s="38"/>
      <c r="B248" s="39"/>
      <c r="C248" s="40"/>
      <c r="D248" s="239" t="s">
        <v>161</v>
      </c>
      <c r="E248" s="40"/>
      <c r="F248" s="240" t="s">
        <v>519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84</v>
      </c>
    </row>
    <row r="249" s="2" customFormat="1">
      <c r="A249" s="38"/>
      <c r="B249" s="39"/>
      <c r="C249" s="40"/>
      <c r="D249" s="244" t="s">
        <v>163</v>
      </c>
      <c r="E249" s="40"/>
      <c r="F249" s="245" t="s">
        <v>520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163</v>
      </c>
      <c r="AU249" s="17" t="s">
        <v>84</v>
      </c>
    </row>
    <row r="250" s="2" customFormat="1" ht="24.15" customHeight="1">
      <c r="A250" s="38"/>
      <c r="B250" s="39"/>
      <c r="C250" s="226" t="s">
        <v>663</v>
      </c>
      <c r="D250" s="226" t="s">
        <v>154</v>
      </c>
      <c r="E250" s="227" t="s">
        <v>926</v>
      </c>
      <c r="F250" s="228" t="s">
        <v>927</v>
      </c>
      <c r="G250" s="229" t="s">
        <v>232</v>
      </c>
      <c r="H250" s="230">
        <v>9515.9220000000005</v>
      </c>
      <c r="I250" s="231"/>
      <c r="J250" s="232">
        <f>ROUND(I250*H250,2)</f>
        <v>0</v>
      </c>
      <c r="K250" s="228" t="s">
        <v>158</v>
      </c>
      <c r="L250" s="44"/>
      <c r="M250" s="233" t="s">
        <v>1</v>
      </c>
      <c r="N250" s="234" t="s">
        <v>39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159</v>
      </c>
      <c r="AT250" s="237" t="s">
        <v>154</v>
      </c>
      <c r="AU250" s="237" t="s">
        <v>84</v>
      </c>
      <c r="AY250" s="17" t="s">
        <v>152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82</v>
      </c>
      <c r="BK250" s="238">
        <f>ROUND(I250*H250,2)</f>
        <v>0</v>
      </c>
      <c r="BL250" s="17" t="s">
        <v>159</v>
      </c>
      <c r="BM250" s="237" t="s">
        <v>1060</v>
      </c>
    </row>
    <row r="251" s="2" customFormat="1">
      <c r="A251" s="38"/>
      <c r="B251" s="39"/>
      <c r="C251" s="40"/>
      <c r="D251" s="239" t="s">
        <v>161</v>
      </c>
      <c r="E251" s="40"/>
      <c r="F251" s="240" t="s">
        <v>929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161</v>
      </c>
      <c r="AU251" s="17" t="s">
        <v>84</v>
      </c>
    </row>
    <row r="252" s="2" customFormat="1">
      <c r="A252" s="38"/>
      <c r="B252" s="39"/>
      <c r="C252" s="40"/>
      <c r="D252" s="244" t="s">
        <v>163</v>
      </c>
      <c r="E252" s="40"/>
      <c r="F252" s="245" t="s">
        <v>930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84</v>
      </c>
    </row>
    <row r="253" s="13" customFormat="1">
      <c r="A253" s="13"/>
      <c r="B253" s="246"/>
      <c r="C253" s="247"/>
      <c r="D253" s="239" t="s">
        <v>241</v>
      </c>
      <c r="E253" s="248" t="s">
        <v>1</v>
      </c>
      <c r="F253" s="249" t="s">
        <v>1061</v>
      </c>
      <c r="G253" s="247"/>
      <c r="H253" s="250">
        <v>9515.9220000000005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241</v>
      </c>
      <c r="AU253" s="256" t="s">
        <v>84</v>
      </c>
      <c r="AV253" s="13" t="s">
        <v>84</v>
      </c>
      <c r="AW253" s="13" t="s">
        <v>31</v>
      </c>
      <c r="AX253" s="13" t="s">
        <v>82</v>
      </c>
      <c r="AY253" s="256" t="s">
        <v>152</v>
      </c>
    </row>
    <row r="254" s="2" customFormat="1" ht="16.5" customHeight="1">
      <c r="A254" s="38"/>
      <c r="B254" s="39"/>
      <c r="C254" s="226" t="s">
        <v>1062</v>
      </c>
      <c r="D254" s="226" t="s">
        <v>154</v>
      </c>
      <c r="E254" s="227" t="s">
        <v>1063</v>
      </c>
      <c r="F254" s="228" t="s">
        <v>1064</v>
      </c>
      <c r="G254" s="229" t="s">
        <v>206</v>
      </c>
      <c r="H254" s="230">
        <v>10</v>
      </c>
      <c r="I254" s="231"/>
      <c r="J254" s="232">
        <f>ROUND(I254*H254,2)</f>
        <v>0</v>
      </c>
      <c r="K254" s="228" t="s">
        <v>158</v>
      </c>
      <c r="L254" s="44"/>
      <c r="M254" s="233" t="s">
        <v>1</v>
      </c>
      <c r="N254" s="234" t="s">
        <v>39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159</v>
      </c>
      <c r="AT254" s="237" t="s">
        <v>154</v>
      </c>
      <c r="AU254" s="237" t="s">
        <v>84</v>
      </c>
      <c r="AY254" s="17" t="s">
        <v>152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82</v>
      </c>
      <c r="BK254" s="238">
        <f>ROUND(I254*H254,2)</f>
        <v>0</v>
      </c>
      <c r="BL254" s="17" t="s">
        <v>159</v>
      </c>
      <c r="BM254" s="237" t="s">
        <v>1065</v>
      </c>
    </row>
    <row r="255" s="2" customFormat="1">
      <c r="A255" s="38"/>
      <c r="B255" s="39"/>
      <c r="C255" s="40"/>
      <c r="D255" s="239" t="s">
        <v>161</v>
      </c>
      <c r="E255" s="40"/>
      <c r="F255" s="240" t="s">
        <v>1066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161</v>
      </c>
      <c r="AU255" s="17" t="s">
        <v>84</v>
      </c>
    </row>
    <row r="256" s="2" customFormat="1">
      <c r="A256" s="38"/>
      <c r="B256" s="39"/>
      <c r="C256" s="40"/>
      <c r="D256" s="244" t="s">
        <v>163</v>
      </c>
      <c r="E256" s="40"/>
      <c r="F256" s="245" t="s">
        <v>1067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163</v>
      </c>
      <c r="AU256" s="17" t="s">
        <v>84</v>
      </c>
    </row>
    <row r="257" s="2" customFormat="1" ht="24.15" customHeight="1">
      <c r="A257" s="38"/>
      <c r="B257" s="39"/>
      <c r="C257" s="226" t="s">
        <v>1068</v>
      </c>
      <c r="D257" s="226" t="s">
        <v>154</v>
      </c>
      <c r="E257" s="227" t="s">
        <v>1069</v>
      </c>
      <c r="F257" s="228" t="s">
        <v>1070</v>
      </c>
      <c r="G257" s="229" t="s">
        <v>206</v>
      </c>
      <c r="H257" s="230">
        <v>50</v>
      </c>
      <c r="I257" s="231"/>
      <c r="J257" s="232">
        <f>ROUND(I257*H257,2)</f>
        <v>0</v>
      </c>
      <c r="K257" s="228" t="s">
        <v>158</v>
      </c>
      <c r="L257" s="44"/>
      <c r="M257" s="233" t="s">
        <v>1</v>
      </c>
      <c r="N257" s="234" t="s">
        <v>39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159</v>
      </c>
      <c r="AT257" s="237" t="s">
        <v>154</v>
      </c>
      <c r="AU257" s="237" t="s">
        <v>84</v>
      </c>
      <c r="AY257" s="17" t="s">
        <v>152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82</v>
      </c>
      <c r="BK257" s="238">
        <f>ROUND(I257*H257,2)</f>
        <v>0</v>
      </c>
      <c r="BL257" s="17" t="s">
        <v>159</v>
      </c>
      <c r="BM257" s="237" t="s">
        <v>1071</v>
      </c>
    </row>
    <row r="258" s="2" customFormat="1">
      <c r="A258" s="38"/>
      <c r="B258" s="39"/>
      <c r="C258" s="40"/>
      <c r="D258" s="239" t="s">
        <v>161</v>
      </c>
      <c r="E258" s="40"/>
      <c r="F258" s="240" t="s">
        <v>1072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161</v>
      </c>
      <c r="AU258" s="17" t="s">
        <v>84</v>
      </c>
    </row>
    <row r="259" s="2" customFormat="1">
      <c r="A259" s="38"/>
      <c r="B259" s="39"/>
      <c r="C259" s="40"/>
      <c r="D259" s="244" t="s">
        <v>163</v>
      </c>
      <c r="E259" s="40"/>
      <c r="F259" s="245" t="s">
        <v>1073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163</v>
      </c>
      <c r="AU259" s="17" t="s">
        <v>84</v>
      </c>
    </row>
    <row r="260" s="2" customFormat="1" ht="33" customHeight="1">
      <c r="A260" s="38"/>
      <c r="B260" s="39"/>
      <c r="C260" s="226" t="s">
        <v>672</v>
      </c>
      <c r="D260" s="226" t="s">
        <v>154</v>
      </c>
      <c r="E260" s="227" t="s">
        <v>1074</v>
      </c>
      <c r="F260" s="228" t="s">
        <v>1075</v>
      </c>
      <c r="G260" s="229" t="s">
        <v>232</v>
      </c>
      <c r="H260" s="230">
        <v>2.6640000000000001</v>
      </c>
      <c r="I260" s="231"/>
      <c r="J260" s="232">
        <f>ROUND(I260*H260,2)</f>
        <v>0</v>
      </c>
      <c r="K260" s="228" t="s">
        <v>158</v>
      </c>
      <c r="L260" s="44"/>
      <c r="M260" s="233" t="s">
        <v>1</v>
      </c>
      <c r="N260" s="234" t="s">
        <v>39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159</v>
      </c>
      <c r="AT260" s="237" t="s">
        <v>154</v>
      </c>
      <c r="AU260" s="237" t="s">
        <v>84</v>
      </c>
      <c r="AY260" s="17" t="s">
        <v>152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82</v>
      </c>
      <c r="BK260" s="238">
        <f>ROUND(I260*H260,2)</f>
        <v>0</v>
      </c>
      <c r="BL260" s="17" t="s">
        <v>159</v>
      </c>
      <c r="BM260" s="237" t="s">
        <v>1076</v>
      </c>
    </row>
    <row r="261" s="2" customFormat="1">
      <c r="A261" s="38"/>
      <c r="B261" s="39"/>
      <c r="C261" s="40"/>
      <c r="D261" s="239" t="s">
        <v>161</v>
      </c>
      <c r="E261" s="40"/>
      <c r="F261" s="240" t="s">
        <v>1077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161</v>
      </c>
      <c r="AU261" s="17" t="s">
        <v>84</v>
      </c>
    </row>
    <row r="262" s="2" customFormat="1">
      <c r="A262" s="38"/>
      <c r="B262" s="39"/>
      <c r="C262" s="40"/>
      <c r="D262" s="244" t="s">
        <v>163</v>
      </c>
      <c r="E262" s="40"/>
      <c r="F262" s="245" t="s">
        <v>1078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163</v>
      </c>
      <c r="AU262" s="17" t="s">
        <v>84</v>
      </c>
    </row>
    <row r="263" s="13" customFormat="1">
      <c r="A263" s="13"/>
      <c r="B263" s="246"/>
      <c r="C263" s="247"/>
      <c r="D263" s="239" t="s">
        <v>241</v>
      </c>
      <c r="E263" s="248" t="s">
        <v>1</v>
      </c>
      <c r="F263" s="249" t="s">
        <v>1079</v>
      </c>
      <c r="G263" s="247"/>
      <c r="H263" s="250">
        <v>2.6640000000000001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241</v>
      </c>
      <c r="AU263" s="256" t="s">
        <v>84</v>
      </c>
      <c r="AV263" s="13" t="s">
        <v>84</v>
      </c>
      <c r="AW263" s="13" t="s">
        <v>31</v>
      </c>
      <c r="AX263" s="13" t="s">
        <v>82</v>
      </c>
      <c r="AY263" s="256" t="s">
        <v>152</v>
      </c>
    </row>
    <row r="264" s="2" customFormat="1" ht="33" customHeight="1">
      <c r="A264" s="38"/>
      <c r="B264" s="39"/>
      <c r="C264" s="226" t="s">
        <v>746</v>
      </c>
      <c r="D264" s="226" t="s">
        <v>154</v>
      </c>
      <c r="E264" s="227" t="s">
        <v>427</v>
      </c>
      <c r="F264" s="228" t="s">
        <v>428</v>
      </c>
      <c r="G264" s="229" t="s">
        <v>232</v>
      </c>
      <c r="H264" s="230">
        <v>170.78999999999999</v>
      </c>
      <c r="I264" s="231"/>
      <c r="J264" s="232">
        <f>ROUND(I264*H264,2)</f>
        <v>0</v>
      </c>
      <c r="K264" s="228" t="s">
        <v>158</v>
      </c>
      <c r="L264" s="44"/>
      <c r="M264" s="233" t="s">
        <v>1</v>
      </c>
      <c r="N264" s="234" t="s">
        <v>39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159</v>
      </c>
      <c r="AT264" s="237" t="s">
        <v>154</v>
      </c>
      <c r="AU264" s="237" t="s">
        <v>84</v>
      </c>
      <c r="AY264" s="17" t="s">
        <v>152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82</v>
      </c>
      <c r="BK264" s="238">
        <f>ROUND(I264*H264,2)</f>
        <v>0</v>
      </c>
      <c r="BL264" s="17" t="s">
        <v>159</v>
      </c>
      <c r="BM264" s="237" t="s">
        <v>1080</v>
      </c>
    </row>
    <row r="265" s="2" customFormat="1">
      <c r="A265" s="38"/>
      <c r="B265" s="39"/>
      <c r="C265" s="40"/>
      <c r="D265" s="239" t="s">
        <v>161</v>
      </c>
      <c r="E265" s="40"/>
      <c r="F265" s="240" t="s">
        <v>430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84</v>
      </c>
    </row>
    <row r="266" s="2" customFormat="1">
      <c r="A266" s="38"/>
      <c r="B266" s="39"/>
      <c r="C266" s="40"/>
      <c r="D266" s="244" t="s">
        <v>163</v>
      </c>
      <c r="E266" s="40"/>
      <c r="F266" s="245" t="s">
        <v>431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163</v>
      </c>
      <c r="AU266" s="17" t="s">
        <v>84</v>
      </c>
    </row>
    <row r="267" s="13" customFormat="1">
      <c r="A267" s="13"/>
      <c r="B267" s="246"/>
      <c r="C267" s="247"/>
      <c r="D267" s="239" t="s">
        <v>241</v>
      </c>
      <c r="E267" s="248" t="s">
        <v>1</v>
      </c>
      <c r="F267" s="249" t="s">
        <v>1081</v>
      </c>
      <c r="G267" s="247"/>
      <c r="H267" s="250">
        <v>170.78999999999999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241</v>
      </c>
      <c r="AU267" s="256" t="s">
        <v>84</v>
      </c>
      <c r="AV267" s="13" t="s">
        <v>84</v>
      </c>
      <c r="AW267" s="13" t="s">
        <v>31</v>
      </c>
      <c r="AX267" s="13" t="s">
        <v>82</v>
      </c>
      <c r="AY267" s="256" t="s">
        <v>152</v>
      </c>
    </row>
    <row r="268" s="2" customFormat="1" ht="24.15" customHeight="1">
      <c r="A268" s="38"/>
      <c r="B268" s="39"/>
      <c r="C268" s="226" t="s">
        <v>656</v>
      </c>
      <c r="D268" s="226" t="s">
        <v>154</v>
      </c>
      <c r="E268" s="227" t="s">
        <v>1082</v>
      </c>
      <c r="F268" s="228" t="s">
        <v>1083</v>
      </c>
      <c r="G268" s="229" t="s">
        <v>232</v>
      </c>
      <c r="H268" s="230">
        <v>6</v>
      </c>
      <c r="I268" s="231"/>
      <c r="J268" s="232">
        <f>ROUND(I268*H268,2)</f>
        <v>0</v>
      </c>
      <c r="K268" s="228" t="s">
        <v>158</v>
      </c>
      <c r="L268" s="44"/>
      <c r="M268" s="233" t="s">
        <v>1</v>
      </c>
      <c r="N268" s="234" t="s">
        <v>39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159</v>
      </c>
      <c r="AT268" s="237" t="s">
        <v>154</v>
      </c>
      <c r="AU268" s="237" t="s">
        <v>84</v>
      </c>
      <c r="AY268" s="17" t="s">
        <v>152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82</v>
      </c>
      <c r="BK268" s="238">
        <f>ROUND(I268*H268,2)</f>
        <v>0</v>
      </c>
      <c r="BL268" s="17" t="s">
        <v>159</v>
      </c>
      <c r="BM268" s="237" t="s">
        <v>1084</v>
      </c>
    </row>
    <row r="269" s="2" customFormat="1">
      <c r="A269" s="38"/>
      <c r="B269" s="39"/>
      <c r="C269" s="40"/>
      <c r="D269" s="239" t="s">
        <v>161</v>
      </c>
      <c r="E269" s="40"/>
      <c r="F269" s="240" t="s">
        <v>1085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161</v>
      </c>
      <c r="AU269" s="17" t="s">
        <v>84</v>
      </c>
    </row>
    <row r="270" s="2" customFormat="1">
      <c r="A270" s="38"/>
      <c r="B270" s="39"/>
      <c r="C270" s="40"/>
      <c r="D270" s="244" t="s">
        <v>163</v>
      </c>
      <c r="E270" s="40"/>
      <c r="F270" s="245" t="s">
        <v>1086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84</v>
      </c>
    </row>
    <row r="271" s="15" customFormat="1">
      <c r="A271" s="15"/>
      <c r="B271" s="273"/>
      <c r="C271" s="274"/>
      <c r="D271" s="239" t="s">
        <v>241</v>
      </c>
      <c r="E271" s="275" t="s">
        <v>1</v>
      </c>
      <c r="F271" s="276" t="s">
        <v>1087</v>
      </c>
      <c r="G271" s="274"/>
      <c r="H271" s="275" t="s">
        <v>1</v>
      </c>
      <c r="I271" s="277"/>
      <c r="J271" s="274"/>
      <c r="K271" s="274"/>
      <c r="L271" s="278"/>
      <c r="M271" s="279"/>
      <c r="N271" s="280"/>
      <c r="O271" s="280"/>
      <c r="P271" s="280"/>
      <c r="Q271" s="280"/>
      <c r="R271" s="280"/>
      <c r="S271" s="280"/>
      <c r="T271" s="28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2" t="s">
        <v>241</v>
      </c>
      <c r="AU271" s="282" t="s">
        <v>84</v>
      </c>
      <c r="AV271" s="15" t="s">
        <v>82</v>
      </c>
      <c r="AW271" s="15" t="s">
        <v>31</v>
      </c>
      <c r="AX271" s="15" t="s">
        <v>74</v>
      </c>
      <c r="AY271" s="282" t="s">
        <v>152</v>
      </c>
    </row>
    <row r="272" s="13" customFormat="1">
      <c r="A272" s="13"/>
      <c r="B272" s="246"/>
      <c r="C272" s="247"/>
      <c r="D272" s="239" t="s">
        <v>241</v>
      </c>
      <c r="E272" s="248" t="s">
        <v>1</v>
      </c>
      <c r="F272" s="249" t="s">
        <v>1088</v>
      </c>
      <c r="G272" s="247"/>
      <c r="H272" s="250">
        <v>6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241</v>
      </c>
      <c r="AU272" s="256" t="s">
        <v>84</v>
      </c>
      <c r="AV272" s="13" t="s">
        <v>84</v>
      </c>
      <c r="AW272" s="13" t="s">
        <v>31</v>
      </c>
      <c r="AX272" s="13" t="s">
        <v>82</v>
      </c>
      <c r="AY272" s="256" t="s">
        <v>152</v>
      </c>
    </row>
    <row r="273" s="2" customFormat="1" ht="24.15" customHeight="1">
      <c r="A273" s="38"/>
      <c r="B273" s="39"/>
      <c r="C273" s="226" t="s">
        <v>675</v>
      </c>
      <c r="D273" s="226" t="s">
        <v>154</v>
      </c>
      <c r="E273" s="227" t="s">
        <v>1089</v>
      </c>
      <c r="F273" s="228" t="s">
        <v>1090</v>
      </c>
      <c r="G273" s="229" t="s">
        <v>232</v>
      </c>
      <c r="H273" s="230">
        <v>61.25</v>
      </c>
      <c r="I273" s="231"/>
      <c r="J273" s="232">
        <f>ROUND(I273*H273,2)</f>
        <v>0</v>
      </c>
      <c r="K273" s="228" t="s">
        <v>158</v>
      </c>
      <c r="L273" s="44"/>
      <c r="M273" s="233" t="s">
        <v>1</v>
      </c>
      <c r="N273" s="234" t="s">
        <v>39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159</v>
      </c>
      <c r="AT273" s="237" t="s">
        <v>154</v>
      </c>
      <c r="AU273" s="237" t="s">
        <v>84</v>
      </c>
      <c r="AY273" s="17" t="s">
        <v>152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82</v>
      </c>
      <c r="BK273" s="238">
        <f>ROUND(I273*H273,2)</f>
        <v>0</v>
      </c>
      <c r="BL273" s="17" t="s">
        <v>159</v>
      </c>
      <c r="BM273" s="237" t="s">
        <v>1091</v>
      </c>
    </row>
    <row r="274" s="2" customFormat="1">
      <c r="A274" s="38"/>
      <c r="B274" s="39"/>
      <c r="C274" s="40"/>
      <c r="D274" s="239" t="s">
        <v>161</v>
      </c>
      <c r="E274" s="40"/>
      <c r="F274" s="240" t="s">
        <v>1092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161</v>
      </c>
      <c r="AU274" s="17" t="s">
        <v>84</v>
      </c>
    </row>
    <row r="275" s="2" customFormat="1">
      <c r="A275" s="38"/>
      <c r="B275" s="39"/>
      <c r="C275" s="40"/>
      <c r="D275" s="244" t="s">
        <v>163</v>
      </c>
      <c r="E275" s="40"/>
      <c r="F275" s="245" t="s">
        <v>1093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163</v>
      </c>
      <c r="AU275" s="17" t="s">
        <v>84</v>
      </c>
    </row>
    <row r="276" s="13" customFormat="1">
      <c r="A276" s="13"/>
      <c r="B276" s="246"/>
      <c r="C276" s="247"/>
      <c r="D276" s="239" t="s">
        <v>241</v>
      </c>
      <c r="E276" s="248" t="s">
        <v>1</v>
      </c>
      <c r="F276" s="249" t="s">
        <v>1094</v>
      </c>
      <c r="G276" s="247"/>
      <c r="H276" s="250">
        <v>61.25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241</v>
      </c>
      <c r="AU276" s="256" t="s">
        <v>84</v>
      </c>
      <c r="AV276" s="13" t="s">
        <v>84</v>
      </c>
      <c r="AW276" s="13" t="s">
        <v>31</v>
      </c>
      <c r="AX276" s="13" t="s">
        <v>82</v>
      </c>
      <c r="AY276" s="256" t="s">
        <v>152</v>
      </c>
    </row>
    <row r="277" s="2" customFormat="1" ht="33" customHeight="1">
      <c r="A277" s="38"/>
      <c r="B277" s="39"/>
      <c r="C277" s="226" t="s">
        <v>750</v>
      </c>
      <c r="D277" s="226" t="s">
        <v>154</v>
      </c>
      <c r="E277" s="227" t="s">
        <v>433</v>
      </c>
      <c r="F277" s="228" t="s">
        <v>434</v>
      </c>
      <c r="G277" s="229" t="s">
        <v>232</v>
      </c>
      <c r="H277" s="230">
        <v>0.379</v>
      </c>
      <c r="I277" s="231"/>
      <c r="J277" s="232">
        <f>ROUND(I277*H277,2)</f>
        <v>0</v>
      </c>
      <c r="K277" s="228" t="s">
        <v>158</v>
      </c>
      <c r="L277" s="44"/>
      <c r="M277" s="233" t="s">
        <v>1</v>
      </c>
      <c r="N277" s="234" t="s">
        <v>39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159</v>
      </c>
      <c r="AT277" s="237" t="s">
        <v>154</v>
      </c>
      <c r="AU277" s="237" t="s">
        <v>84</v>
      </c>
      <c r="AY277" s="17" t="s">
        <v>152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82</v>
      </c>
      <c r="BK277" s="238">
        <f>ROUND(I277*H277,2)</f>
        <v>0</v>
      </c>
      <c r="BL277" s="17" t="s">
        <v>159</v>
      </c>
      <c r="BM277" s="237" t="s">
        <v>1095</v>
      </c>
    </row>
    <row r="278" s="2" customFormat="1">
      <c r="A278" s="38"/>
      <c r="B278" s="39"/>
      <c r="C278" s="40"/>
      <c r="D278" s="239" t="s">
        <v>161</v>
      </c>
      <c r="E278" s="40"/>
      <c r="F278" s="240" t="s">
        <v>436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161</v>
      </c>
      <c r="AU278" s="17" t="s">
        <v>84</v>
      </c>
    </row>
    <row r="279" s="2" customFormat="1">
      <c r="A279" s="38"/>
      <c r="B279" s="39"/>
      <c r="C279" s="40"/>
      <c r="D279" s="244" t="s">
        <v>163</v>
      </c>
      <c r="E279" s="40"/>
      <c r="F279" s="245" t="s">
        <v>437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163</v>
      </c>
      <c r="AU279" s="17" t="s">
        <v>84</v>
      </c>
    </row>
    <row r="280" s="13" customFormat="1">
      <c r="A280" s="13"/>
      <c r="B280" s="246"/>
      <c r="C280" s="247"/>
      <c r="D280" s="239" t="s">
        <v>241</v>
      </c>
      <c r="E280" s="248" t="s">
        <v>1</v>
      </c>
      <c r="F280" s="249" t="s">
        <v>1096</v>
      </c>
      <c r="G280" s="247"/>
      <c r="H280" s="250">
        <v>0.379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241</v>
      </c>
      <c r="AU280" s="256" t="s">
        <v>84</v>
      </c>
      <c r="AV280" s="13" t="s">
        <v>84</v>
      </c>
      <c r="AW280" s="13" t="s">
        <v>31</v>
      </c>
      <c r="AX280" s="13" t="s">
        <v>82</v>
      </c>
      <c r="AY280" s="256" t="s">
        <v>152</v>
      </c>
    </row>
    <row r="281" s="2" customFormat="1" ht="33" customHeight="1">
      <c r="A281" s="38"/>
      <c r="B281" s="39"/>
      <c r="C281" s="226" t="s">
        <v>608</v>
      </c>
      <c r="D281" s="226" t="s">
        <v>154</v>
      </c>
      <c r="E281" s="227" t="s">
        <v>256</v>
      </c>
      <c r="F281" s="228" t="s">
        <v>257</v>
      </c>
      <c r="G281" s="229" t="s">
        <v>232</v>
      </c>
      <c r="H281" s="230">
        <v>13.228</v>
      </c>
      <c r="I281" s="231"/>
      <c r="J281" s="232">
        <f>ROUND(I281*H281,2)</f>
        <v>0</v>
      </c>
      <c r="K281" s="228" t="s">
        <v>158</v>
      </c>
      <c r="L281" s="44"/>
      <c r="M281" s="233" t="s">
        <v>1</v>
      </c>
      <c r="N281" s="234" t="s">
        <v>39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159</v>
      </c>
      <c r="AT281" s="237" t="s">
        <v>154</v>
      </c>
      <c r="AU281" s="237" t="s">
        <v>84</v>
      </c>
      <c r="AY281" s="17" t="s">
        <v>152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82</v>
      </c>
      <c r="BK281" s="238">
        <f>ROUND(I281*H281,2)</f>
        <v>0</v>
      </c>
      <c r="BL281" s="17" t="s">
        <v>159</v>
      </c>
      <c r="BM281" s="237" t="s">
        <v>1097</v>
      </c>
    </row>
    <row r="282" s="2" customFormat="1">
      <c r="A282" s="38"/>
      <c r="B282" s="39"/>
      <c r="C282" s="40"/>
      <c r="D282" s="239" t="s">
        <v>161</v>
      </c>
      <c r="E282" s="40"/>
      <c r="F282" s="240" t="s">
        <v>259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161</v>
      </c>
      <c r="AU282" s="17" t="s">
        <v>84</v>
      </c>
    </row>
    <row r="283" s="2" customFormat="1">
      <c r="A283" s="38"/>
      <c r="B283" s="39"/>
      <c r="C283" s="40"/>
      <c r="D283" s="244" t="s">
        <v>163</v>
      </c>
      <c r="E283" s="40"/>
      <c r="F283" s="245" t="s">
        <v>260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163</v>
      </c>
      <c r="AU283" s="17" t="s">
        <v>84</v>
      </c>
    </row>
    <row r="284" s="13" customFormat="1">
      <c r="A284" s="13"/>
      <c r="B284" s="246"/>
      <c r="C284" s="247"/>
      <c r="D284" s="239" t="s">
        <v>241</v>
      </c>
      <c r="E284" s="248" t="s">
        <v>1</v>
      </c>
      <c r="F284" s="249" t="s">
        <v>1098</v>
      </c>
      <c r="G284" s="247"/>
      <c r="H284" s="250">
        <v>13.228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241</v>
      </c>
      <c r="AU284" s="256" t="s">
        <v>84</v>
      </c>
      <c r="AV284" s="13" t="s">
        <v>84</v>
      </c>
      <c r="AW284" s="13" t="s">
        <v>31</v>
      </c>
      <c r="AX284" s="13" t="s">
        <v>82</v>
      </c>
      <c r="AY284" s="256" t="s">
        <v>152</v>
      </c>
    </row>
    <row r="285" s="2" customFormat="1" ht="33" customHeight="1">
      <c r="A285" s="38"/>
      <c r="B285" s="39"/>
      <c r="C285" s="226" t="s">
        <v>653</v>
      </c>
      <c r="D285" s="226" t="s">
        <v>154</v>
      </c>
      <c r="E285" s="227" t="s">
        <v>262</v>
      </c>
      <c r="F285" s="228" t="s">
        <v>263</v>
      </c>
      <c r="G285" s="229" t="s">
        <v>232</v>
      </c>
      <c r="H285" s="230">
        <v>0.11700000000000001</v>
      </c>
      <c r="I285" s="231"/>
      <c r="J285" s="232">
        <f>ROUND(I285*H285,2)</f>
        <v>0</v>
      </c>
      <c r="K285" s="228" t="s">
        <v>158</v>
      </c>
      <c r="L285" s="44"/>
      <c r="M285" s="233" t="s">
        <v>1</v>
      </c>
      <c r="N285" s="234" t="s">
        <v>39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159</v>
      </c>
      <c r="AT285" s="237" t="s">
        <v>154</v>
      </c>
      <c r="AU285" s="237" t="s">
        <v>84</v>
      </c>
      <c r="AY285" s="17" t="s">
        <v>152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82</v>
      </c>
      <c r="BK285" s="238">
        <f>ROUND(I285*H285,2)</f>
        <v>0</v>
      </c>
      <c r="BL285" s="17" t="s">
        <v>159</v>
      </c>
      <c r="BM285" s="237" t="s">
        <v>1099</v>
      </c>
    </row>
    <row r="286" s="2" customFormat="1">
      <c r="A286" s="38"/>
      <c r="B286" s="39"/>
      <c r="C286" s="40"/>
      <c r="D286" s="239" t="s">
        <v>161</v>
      </c>
      <c r="E286" s="40"/>
      <c r="F286" s="240" t="s">
        <v>265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161</v>
      </c>
      <c r="AU286" s="17" t="s">
        <v>84</v>
      </c>
    </row>
    <row r="287" s="2" customFormat="1">
      <c r="A287" s="38"/>
      <c r="B287" s="39"/>
      <c r="C287" s="40"/>
      <c r="D287" s="244" t="s">
        <v>163</v>
      </c>
      <c r="E287" s="40"/>
      <c r="F287" s="245" t="s">
        <v>266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163</v>
      </c>
      <c r="AU287" s="17" t="s">
        <v>84</v>
      </c>
    </row>
    <row r="288" s="13" customFormat="1">
      <c r="A288" s="13"/>
      <c r="B288" s="246"/>
      <c r="C288" s="247"/>
      <c r="D288" s="239" t="s">
        <v>241</v>
      </c>
      <c r="E288" s="248" t="s">
        <v>1</v>
      </c>
      <c r="F288" s="249" t="s">
        <v>1100</v>
      </c>
      <c r="G288" s="247"/>
      <c r="H288" s="250">
        <v>0.11700000000000001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241</v>
      </c>
      <c r="AU288" s="256" t="s">
        <v>84</v>
      </c>
      <c r="AV288" s="13" t="s">
        <v>84</v>
      </c>
      <c r="AW288" s="13" t="s">
        <v>31</v>
      </c>
      <c r="AX288" s="13" t="s">
        <v>82</v>
      </c>
      <c r="AY288" s="256" t="s">
        <v>152</v>
      </c>
    </row>
    <row r="289" s="2" customFormat="1" ht="37.8" customHeight="1">
      <c r="A289" s="38"/>
      <c r="B289" s="39"/>
      <c r="C289" s="226" t="s">
        <v>669</v>
      </c>
      <c r="D289" s="226" t="s">
        <v>154</v>
      </c>
      <c r="E289" s="227" t="s">
        <v>268</v>
      </c>
      <c r="F289" s="228" t="s">
        <v>269</v>
      </c>
      <c r="G289" s="229" t="s">
        <v>232</v>
      </c>
      <c r="H289" s="230">
        <v>1.1950000000000001</v>
      </c>
      <c r="I289" s="231"/>
      <c r="J289" s="232">
        <f>ROUND(I289*H289,2)</f>
        <v>0</v>
      </c>
      <c r="K289" s="228" t="s">
        <v>158</v>
      </c>
      <c r="L289" s="44"/>
      <c r="M289" s="233" t="s">
        <v>1</v>
      </c>
      <c r="N289" s="234" t="s">
        <v>39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159</v>
      </c>
      <c r="AT289" s="237" t="s">
        <v>154</v>
      </c>
      <c r="AU289" s="237" t="s">
        <v>84</v>
      </c>
      <c r="AY289" s="17" t="s">
        <v>152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82</v>
      </c>
      <c r="BK289" s="238">
        <f>ROUND(I289*H289,2)</f>
        <v>0</v>
      </c>
      <c r="BL289" s="17" t="s">
        <v>159</v>
      </c>
      <c r="BM289" s="237" t="s">
        <v>1101</v>
      </c>
    </row>
    <row r="290" s="2" customFormat="1">
      <c r="A290" s="38"/>
      <c r="B290" s="39"/>
      <c r="C290" s="40"/>
      <c r="D290" s="239" t="s">
        <v>161</v>
      </c>
      <c r="E290" s="40"/>
      <c r="F290" s="240" t="s">
        <v>271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161</v>
      </c>
      <c r="AU290" s="17" t="s">
        <v>84</v>
      </c>
    </row>
    <row r="291" s="2" customFormat="1">
      <c r="A291" s="38"/>
      <c r="B291" s="39"/>
      <c r="C291" s="40"/>
      <c r="D291" s="244" t="s">
        <v>163</v>
      </c>
      <c r="E291" s="40"/>
      <c r="F291" s="245" t="s">
        <v>272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163</v>
      </c>
      <c r="AU291" s="17" t="s">
        <v>84</v>
      </c>
    </row>
    <row r="292" s="13" customFormat="1">
      <c r="A292" s="13"/>
      <c r="B292" s="246"/>
      <c r="C292" s="247"/>
      <c r="D292" s="239" t="s">
        <v>241</v>
      </c>
      <c r="E292" s="248" t="s">
        <v>1</v>
      </c>
      <c r="F292" s="249" t="s">
        <v>1052</v>
      </c>
      <c r="G292" s="247"/>
      <c r="H292" s="250">
        <v>1.1950000000000001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241</v>
      </c>
      <c r="AU292" s="256" t="s">
        <v>84</v>
      </c>
      <c r="AV292" s="13" t="s">
        <v>84</v>
      </c>
      <c r="AW292" s="13" t="s">
        <v>31</v>
      </c>
      <c r="AX292" s="13" t="s">
        <v>74</v>
      </c>
      <c r="AY292" s="256" t="s">
        <v>152</v>
      </c>
    </row>
    <row r="293" s="14" customFormat="1">
      <c r="A293" s="14"/>
      <c r="B293" s="257"/>
      <c r="C293" s="258"/>
      <c r="D293" s="239" t="s">
        <v>241</v>
      </c>
      <c r="E293" s="259" t="s">
        <v>1</v>
      </c>
      <c r="F293" s="260" t="s">
        <v>243</v>
      </c>
      <c r="G293" s="258"/>
      <c r="H293" s="261">
        <v>1.1950000000000001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241</v>
      </c>
      <c r="AU293" s="267" t="s">
        <v>84</v>
      </c>
      <c r="AV293" s="14" t="s">
        <v>159</v>
      </c>
      <c r="AW293" s="14" t="s">
        <v>4</v>
      </c>
      <c r="AX293" s="14" t="s">
        <v>82</v>
      </c>
      <c r="AY293" s="267" t="s">
        <v>152</v>
      </c>
    </row>
    <row r="294" s="12" customFormat="1" ht="22.8" customHeight="1">
      <c r="A294" s="12"/>
      <c r="B294" s="210"/>
      <c r="C294" s="211"/>
      <c r="D294" s="212" t="s">
        <v>73</v>
      </c>
      <c r="E294" s="224" t="s">
        <v>940</v>
      </c>
      <c r="F294" s="224" t="s">
        <v>941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SUM(P295:P300)</f>
        <v>0</v>
      </c>
      <c r="Q294" s="218"/>
      <c r="R294" s="219">
        <f>SUM(R295:R300)</f>
        <v>0</v>
      </c>
      <c r="S294" s="218"/>
      <c r="T294" s="220">
        <f>SUM(T295:T300)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82</v>
      </c>
      <c r="AT294" s="222" t="s">
        <v>73</v>
      </c>
      <c r="AU294" s="222" t="s">
        <v>82</v>
      </c>
      <c r="AY294" s="221" t="s">
        <v>152</v>
      </c>
      <c r="BK294" s="223">
        <f>SUM(BK295:BK300)</f>
        <v>0</v>
      </c>
    </row>
    <row r="295" s="2" customFormat="1" ht="16.5" customHeight="1">
      <c r="A295" s="38"/>
      <c r="B295" s="39"/>
      <c r="C295" s="226" t="s">
        <v>648</v>
      </c>
      <c r="D295" s="226" t="s">
        <v>154</v>
      </c>
      <c r="E295" s="227" t="s">
        <v>1102</v>
      </c>
      <c r="F295" s="228" t="s">
        <v>1103</v>
      </c>
      <c r="G295" s="229" t="s">
        <v>232</v>
      </c>
      <c r="H295" s="230">
        <v>168.399</v>
      </c>
      <c r="I295" s="231"/>
      <c r="J295" s="232">
        <f>ROUND(I295*H295,2)</f>
        <v>0</v>
      </c>
      <c r="K295" s="228" t="s">
        <v>158</v>
      </c>
      <c r="L295" s="44"/>
      <c r="M295" s="233" t="s">
        <v>1</v>
      </c>
      <c r="N295" s="234" t="s">
        <v>39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159</v>
      </c>
      <c r="AT295" s="237" t="s">
        <v>154</v>
      </c>
      <c r="AU295" s="237" t="s">
        <v>84</v>
      </c>
      <c r="AY295" s="17" t="s">
        <v>152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82</v>
      </c>
      <c r="BK295" s="238">
        <f>ROUND(I295*H295,2)</f>
        <v>0</v>
      </c>
      <c r="BL295" s="17" t="s">
        <v>159</v>
      </c>
      <c r="BM295" s="237" t="s">
        <v>1104</v>
      </c>
    </row>
    <row r="296" s="2" customFormat="1">
      <c r="A296" s="38"/>
      <c r="B296" s="39"/>
      <c r="C296" s="40"/>
      <c r="D296" s="239" t="s">
        <v>161</v>
      </c>
      <c r="E296" s="40"/>
      <c r="F296" s="240" t="s">
        <v>1105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161</v>
      </c>
      <c r="AU296" s="17" t="s">
        <v>84</v>
      </c>
    </row>
    <row r="297" s="2" customFormat="1">
      <c r="A297" s="38"/>
      <c r="B297" s="39"/>
      <c r="C297" s="40"/>
      <c r="D297" s="244" t="s">
        <v>163</v>
      </c>
      <c r="E297" s="40"/>
      <c r="F297" s="245" t="s">
        <v>1106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163</v>
      </c>
      <c r="AU297" s="17" t="s">
        <v>84</v>
      </c>
    </row>
    <row r="298" s="15" customFormat="1">
      <c r="A298" s="15"/>
      <c r="B298" s="273"/>
      <c r="C298" s="274"/>
      <c r="D298" s="239" t="s">
        <v>241</v>
      </c>
      <c r="E298" s="275" t="s">
        <v>1</v>
      </c>
      <c r="F298" s="276" t="s">
        <v>1107</v>
      </c>
      <c r="G298" s="274"/>
      <c r="H298" s="275" t="s">
        <v>1</v>
      </c>
      <c r="I298" s="277"/>
      <c r="J298" s="274"/>
      <c r="K298" s="274"/>
      <c r="L298" s="278"/>
      <c r="M298" s="279"/>
      <c r="N298" s="280"/>
      <c r="O298" s="280"/>
      <c r="P298" s="280"/>
      <c r="Q298" s="280"/>
      <c r="R298" s="280"/>
      <c r="S298" s="280"/>
      <c r="T298" s="28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2" t="s">
        <v>241</v>
      </c>
      <c r="AU298" s="282" t="s">
        <v>84</v>
      </c>
      <c r="AV298" s="15" t="s">
        <v>82</v>
      </c>
      <c r="AW298" s="15" t="s">
        <v>31</v>
      </c>
      <c r="AX298" s="15" t="s">
        <v>74</v>
      </c>
      <c r="AY298" s="282" t="s">
        <v>152</v>
      </c>
    </row>
    <row r="299" s="15" customFormat="1">
      <c r="A299" s="15"/>
      <c r="B299" s="273"/>
      <c r="C299" s="274"/>
      <c r="D299" s="239" t="s">
        <v>241</v>
      </c>
      <c r="E299" s="275" t="s">
        <v>1</v>
      </c>
      <c r="F299" s="276" t="s">
        <v>1108</v>
      </c>
      <c r="G299" s="274"/>
      <c r="H299" s="275" t="s">
        <v>1</v>
      </c>
      <c r="I299" s="277"/>
      <c r="J299" s="274"/>
      <c r="K299" s="274"/>
      <c r="L299" s="278"/>
      <c r="M299" s="279"/>
      <c r="N299" s="280"/>
      <c r="O299" s="280"/>
      <c r="P299" s="280"/>
      <c r="Q299" s="280"/>
      <c r="R299" s="280"/>
      <c r="S299" s="280"/>
      <c r="T299" s="28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2" t="s">
        <v>241</v>
      </c>
      <c r="AU299" s="282" t="s">
        <v>84</v>
      </c>
      <c r="AV299" s="15" t="s">
        <v>82</v>
      </c>
      <c r="AW299" s="15" t="s">
        <v>31</v>
      </c>
      <c r="AX299" s="15" t="s">
        <v>74</v>
      </c>
      <c r="AY299" s="282" t="s">
        <v>152</v>
      </c>
    </row>
    <row r="300" s="13" customFormat="1">
      <c r="A300" s="13"/>
      <c r="B300" s="246"/>
      <c r="C300" s="247"/>
      <c r="D300" s="239" t="s">
        <v>241</v>
      </c>
      <c r="E300" s="248" t="s">
        <v>1</v>
      </c>
      <c r="F300" s="249" t="s">
        <v>1109</v>
      </c>
      <c r="G300" s="247"/>
      <c r="H300" s="250">
        <v>168.399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241</v>
      </c>
      <c r="AU300" s="256" t="s">
        <v>84</v>
      </c>
      <c r="AV300" s="13" t="s">
        <v>84</v>
      </c>
      <c r="AW300" s="13" t="s">
        <v>31</v>
      </c>
      <c r="AX300" s="13" t="s">
        <v>82</v>
      </c>
      <c r="AY300" s="256" t="s">
        <v>152</v>
      </c>
    </row>
    <row r="301" s="12" customFormat="1" ht="25.92" customHeight="1">
      <c r="A301" s="12"/>
      <c r="B301" s="210"/>
      <c r="C301" s="211"/>
      <c r="D301" s="212" t="s">
        <v>73</v>
      </c>
      <c r="E301" s="213" t="s">
        <v>285</v>
      </c>
      <c r="F301" s="213" t="s">
        <v>286</v>
      </c>
      <c r="G301" s="211"/>
      <c r="H301" s="211"/>
      <c r="I301" s="214"/>
      <c r="J301" s="215">
        <f>BK301</f>
        <v>0</v>
      </c>
      <c r="K301" s="211"/>
      <c r="L301" s="216"/>
      <c r="M301" s="217"/>
      <c r="N301" s="218"/>
      <c r="O301" s="218"/>
      <c r="P301" s="219">
        <f>P302+P312+P358+P410+P419+P428</f>
        <v>0</v>
      </c>
      <c r="Q301" s="218"/>
      <c r="R301" s="219">
        <f>R302+R312+R358+R410+R419+R428</f>
        <v>0.013440000000000001</v>
      </c>
      <c r="S301" s="218"/>
      <c r="T301" s="220">
        <f>T302+T312+T358+T410+T419+T428</f>
        <v>9.8491710999999995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84</v>
      </c>
      <c r="AT301" s="222" t="s">
        <v>73</v>
      </c>
      <c r="AU301" s="222" t="s">
        <v>74</v>
      </c>
      <c r="AY301" s="221" t="s">
        <v>152</v>
      </c>
      <c r="BK301" s="223">
        <f>BK302+BK312+BK358+BK410+BK419+BK428</f>
        <v>0</v>
      </c>
    </row>
    <row r="302" s="12" customFormat="1" ht="22.8" customHeight="1">
      <c r="A302" s="12"/>
      <c r="B302" s="210"/>
      <c r="C302" s="211"/>
      <c r="D302" s="212" t="s">
        <v>73</v>
      </c>
      <c r="E302" s="224" t="s">
        <v>440</v>
      </c>
      <c r="F302" s="224" t="s">
        <v>441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SUM(P303:P311)</f>
        <v>0</v>
      </c>
      <c r="Q302" s="218"/>
      <c r="R302" s="219">
        <f>SUM(R303:R311)</f>
        <v>0</v>
      </c>
      <c r="S302" s="218"/>
      <c r="T302" s="220">
        <f>SUM(T303:T311)</f>
        <v>0.050520000000000002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84</v>
      </c>
      <c r="AT302" s="222" t="s">
        <v>73</v>
      </c>
      <c r="AU302" s="222" t="s">
        <v>82</v>
      </c>
      <c r="AY302" s="221" t="s">
        <v>152</v>
      </c>
      <c r="BK302" s="223">
        <f>SUM(BK303:BK311)</f>
        <v>0</v>
      </c>
    </row>
    <row r="303" s="2" customFormat="1" ht="24.15" customHeight="1">
      <c r="A303" s="38"/>
      <c r="B303" s="39"/>
      <c r="C303" s="226" t="s">
        <v>756</v>
      </c>
      <c r="D303" s="226" t="s">
        <v>154</v>
      </c>
      <c r="E303" s="227" t="s">
        <v>442</v>
      </c>
      <c r="F303" s="228" t="s">
        <v>443</v>
      </c>
      <c r="G303" s="229" t="s">
        <v>199</v>
      </c>
      <c r="H303" s="230">
        <v>1</v>
      </c>
      <c r="I303" s="231"/>
      <c r="J303" s="232">
        <f>ROUND(I303*H303,2)</f>
        <v>0</v>
      </c>
      <c r="K303" s="228" t="s">
        <v>158</v>
      </c>
      <c r="L303" s="44"/>
      <c r="M303" s="233" t="s">
        <v>1</v>
      </c>
      <c r="N303" s="234" t="s">
        <v>39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0.017999999999999999</v>
      </c>
      <c r="T303" s="236">
        <f>S303*H303</f>
        <v>0.017999999999999999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261</v>
      </c>
      <c r="AT303" s="237" t="s">
        <v>154</v>
      </c>
      <c r="AU303" s="237" t="s">
        <v>84</v>
      </c>
      <c r="AY303" s="17" t="s">
        <v>152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82</v>
      </c>
      <c r="BK303" s="238">
        <f>ROUND(I303*H303,2)</f>
        <v>0</v>
      </c>
      <c r="BL303" s="17" t="s">
        <v>261</v>
      </c>
      <c r="BM303" s="237" t="s">
        <v>1110</v>
      </c>
    </row>
    <row r="304" s="2" customFormat="1">
      <c r="A304" s="38"/>
      <c r="B304" s="39"/>
      <c r="C304" s="40"/>
      <c r="D304" s="239" t="s">
        <v>161</v>
      </c>
      <c r="E304" s="40"/>
      <c r="F304" s="240" t="s">
        <v>445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161</v>
      </c>
      <c r="AU304" s="17" t="s">
        <v>84</v>
      </c>
    </row>
    <row r="305" s="2" customFormat="1">
      <c r="A305" s="38"/>
      <c r="B305" s="39"/>
      <c r="C305" s="40"/>
      <c r="D305" s="244" t="s">
        <v>163</v>
      </c>
      <c r="E305" s="40"/>
      <c r="F305" s="245" t="s">
        <v>446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163</v>
      </c>
      <c r="AU305" s="17" t="s">
        <v>84</v>
      </c>
    </row>
    <row r="306" s="2" customFormat="1" ht="24.15" customHeight="1">
      <c r="A306" s="38"/>
      <c r="B306" s="39"/>
      <c r="C306" s="226" t="s">
        <v>646</v>
      </c>
      <c r="D306" s="226" t="s">
        <v>154</v>
      </c>
      <c r="E306" s="227" t="s">
        <v>1111</v>
      </c>
      <c r="F306" s="228" t="s">
        <v>1112</v>
      </c>
      <c r="G306" s="229" t="s">
        <v>199</v>
      </c>
      <c r="H306" s="230">
        <v>1</v>
      </c>
      <c r="I306" s="231"/>
      <c r="J306" s="232">
        <f>ROUND(I306*H306,2)</f>
        <v>0</v>
      </c>
      <c r="K306" s="228" t="s">
        <v>158</v>
      </c>
      <c r="L306" s="44"/>
      <c r="M306" s="233" t="s">
        <v>1</v>
      </c>
      <c r="N306" s="234" t="s">
        <v>39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0.029999999999999999</v>
      </c>
      <c r="T306" s="236">
        <f>S306*H306</f>
        <v>0.029999999999999999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261</v>
      </c>
      <c r="AT306" s="237" t="s">
        <v>154</v>
      </c>
      <c r="AU306" s="237" t="s">
        <v>84</v>
      </c>
      <c r="AY306" s="17" t="s">
        <v>152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82</v>
      </c>
      <c r="BK306" s="238">
        <f>ROUND(I306*H306,2)</f>
        <v>0</v>
      </c>
      <c r="BL306" s="17" t="s">
        <v>261</v>
      </c>
      <c r="BM306" s="237" t="s">
        <v>1113</v>
      </c>
    </row>
    <row r="307" s="2" customFormat="1">
      <c r="A307" s="38"/>
      <c r="B307" s="39"/>
      <c r="C307" s="40"/>
      <c r="D307" s="239" t="s">
        <v>161</v>
      </c>
      <c r="E307" s="40"/>
      <c r="F307" s="240" t="s">
        <v>1114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161</v>
      </c>
      <c r="AU307" s="17" t="s">
        <v>84</v>
      </c>
    </row>
    <row r="308" s="2" customFormat="1">
      <c r="A308" s="38"/>
      <c r="B308" s="39"/>
      <c r="C308" s="40"/>
      <c r="D308" s="244" t="s">
        <v>163</v>
      </c>
      <c r="E308" s="40"/>
      <c r="F308" s="245" t="s">
        <v>1115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163</v>
      </c>
      <c r="AU308" s="17" t="s">
        <v>84</v>
      </c>
    </row>
    <row r="309" s="2" customFormat="1" ht="24.15" customHeight="1">
      <c r="A309" s="38"/>
      <c r="B309" s="39"/>
      <c r="C309" s="226" t="s">
        <v>562</v>
      </c>
      <c r="D309" s="226" t="s">
        <v>154</v>
      </c>
      <c r="E309" s="227" t="s">
        <v>1116</v>
      </c>
      <c r="F309" s="228" t="s">
        <v>1117</v>
      </c>
      <c r="G309" s="229" t="s">
        <v>199</v>
      </c>
      <c r="H309" s="230">
        <v>4</v>
      </c>
      <c r="I309" s="231"/>
      <c r="J309" s="232">
        <f>ROUND(I309*H309,2)</f>
        <v>0</v>
      </c>
      <c r="K309" s="228" t="s">
        <v>158</v>
      </c>
      <c r="L309" s="44"/>
      <c r="M309" s="233" t="s">
        <v>1</v>
      </c>
      <c r="N309" s="234" t="s">
        <v>39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0.00063000000000000003</v>
      </c>
      <c r="T309" s="236">
        <f>S309*H309</f>
        <v>0.0025200000000000001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261</v>
      </c>
      <c r="AT309" s="237" t="s">
        <v>154</v>
      </c>
      <c r="AU309" s="237" t="s">
        <v>84</v>
      </c>
      <c r="AY309" s="17" t="s">
        <v>152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82</v>
      </c>
      <c r="BK309" s="238">
        <f>ROUND(I309*H309,2)</f>
        <v>0</v>
      </c>
      <c r="BL309" s="17" t="s">
        <v>261</v>
      </c>
      <c r="BM309" s="237" t="s">
        <v>1118</v>
      </c>
    </row>
    <row r="310" s="2" customFormat="1">
      <c r="A310" s="38"/>
      <c r="B310" s="39"/>
      <c r="C310" s="40"/>
      <c r="D310" s="239" t="s">
        <v>161</v>
      </c>
      <c r="E310" s="40"/>
      <c r="F310" s="240" t="s">
        <v>1119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161</v>
      </c>
      <c r="AU310" s="17" t="s">
        <v>84</v>
      </c>
    </row>
    <row r="311" s="2" customFormat="1">
      <c r="A311" s="38"/>
      <c r="B311" s="39"/>
      <c r="C311" s="40"/>
      <c r="D311" s="244" t="s">
        <v>163</v>
      </c>
      <c r="E311" s="40"/>
      <c r="F311" s="245" t="s">
        <v>1120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163</v>
      </c>
      <c r="AU311" s="17" t="s">
        <v>84</v>
      </c>
    </row>
    <row r="312" s="12" customFormat="1" ht="22.8" customHeight="1">
      <c r="A312" s="12"/>
      <c r="B312" s="210"/>
      <c r="C312" s="211"/>
      <c r="D312" s="212" t="s">
        <v>73</v>
      </c>
      <c r="E312" s="224" t="s">
        <v>295</v>
      </c>
      <c r="F312" s="224" t="s">
        <v>296</v>
      </c>
      <c r="G312" s="211"/>
      <c r="H312" s="211"/>
      <c r="I312" s="214"/>
      <c r="J312" s="225">
        <f>BK312</f>
        <v>0</v>
      </c>
      <c r="K312" s="211"/>
      <c r="L312" s="216"/>
      <c r="M312" s="217"/>
      <c r="N312" s="218"/>
      <c r="O312" s="218"/>
      <c r="P312" s="219">
        <f>SUM(P313:P357)</f>
        <v>0</v>
      </c>
      <c r="Q312" s="218"/>
      <c r="R312" s="219">
        <f>SUM(R313:R357)</f>
        <v>0</v>
      </c>
      <c r="S312" s="218"/>
      <c r="T312" s="220">
        <f>SUM(T313:T357)</f>
        <v>7.5914200000000003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84</v>
      </c>
      <c r="AT312" s="222" t="s">
        <v>73</v>
      </c>
      <c r="AU312" s="222" t="s">
        <v>82</v>
      </c>
      <c r="AY312" s="221" t="s">
        <v>152</v>
      </c>
      <c r="BK312" s="223">
        <f>SUM(BK313:BK357)</f>
        <v>0</v>
      </c>
    </row>
    <row r="313" s="2" customFormat="1" ht="16.5" customHeight="1">
      <c r="A313" s="38"/>
      <c r="B313" s="39"/>
      <c r="C313" s="226" t="s">
        <v>267</v>
      </c>
      <c r="D313" s="226" t="s">
        <v>154</v>
      </c>
      <c r="E313" s="227" t="s">
        <v>304</v>
      </c>
      <c r="F313" s="228" t="s">
        <v>305</v>
      </c>
      <c r="G313" s="229" t="s">
        <v>157</v>
      </c>
      <c r="H313" s="230">
        <v>137.25999999999999</v>
      </c>
      <c r="I313" s="231"/>
      <c r="J313" s="232">
        <f>ROUND(I313*H313,2)</f>
        <v>0</v>
      </c>
      <c r="K313" s="228" t="s">
        <v>158</v>
      </c>
      <c r="L313" s="44"/>
      <c r="M313" s="233" t="s">
        <v>1</v>
      </c>
      <c r="N313" s="234" t="s">
        <v>39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0.014999999999999999</v>
      </c>
      <c r="T313" s="236">
        <f>S313*H313</f>
        <v>2.0589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261</v>
      </c>
      <c r="AT313" s="237" t="s">
        <v>154</v>
      </c>
      <c r="AU313" s="237" t="s">
        <v>84</v>
      </c>
      <c r="AY313" s="17" t="s">
        <v>152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82</v>
      </c>
      <c r="BK313" s="238">
        <f>ROUND(I313*H313,2)</f>
        <v>0</v>
      </c>
      <c r="BL313" s="17" t="s">
        <v>261</v>
      </c>
      <c r="BM313" s="237" t="s">
        <v>1121</v>
      </c>
    </row>
    <row r="314" s="2" customFormat="1">
      <c r="A314" s="38"/>
      <c r="B314" s="39"/>
      <c r="C314" s="40"/>
      <c r="D314" s="239" t="s">
        <v>161</v>
      </c>
      <c r="E314" s="40"/>
      <c r="F314" s="240" t="s">
        <v>307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161</v>
      </c>
      <c r="AU314" s="17" t="s">
        <v>84</v>
      </c>
    </row>
    <row r="315" s="2" customFormat="1">
      <c r="A315" s="38"/>
      <c r="B315" s="39"/>
      <c r="C315" s="40"/>
      <c r="D315" s="244" t="s">
        <v>163</v>
      </c>
      <c r="E315" s="40"/>
      <c r="F315" s="245" t="s">
        <v>308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163</v>
      </c>
      <c r="AU315" s="17" t="s">
        <v>84</v>
      </c>
    </row>
    <row r="316" s="15" customFormat="1">
      <c r="A316" s="15"/>
      <c r="B316" s="273"/>
      <c r="C316" s="274"/>
      <c r="D316" s="239" t="s">
        <v>241</v>
      </c>
      <c r="E316" s="275" t="s">
        <v>1</v>
      </c>
      <c r="F316" s="276" t="s">
        <v>1122</v>
      </c>
      <c r="G316" s="274"/>
      <c r="H316" s="275" t="s">
        <v>1</v>
      </c>
      <c r="I316" s="277"/>
      <c r="J316" s="274"/>
      <c r="K316" s="274"/>
      <c r="L316" s="278"/>
      <c r="M316" s="279"/>
      <c r="N316" s="280"/>
      <c r="O316" s="280"/>
      <c r="P316" s="280"/>
      <c r="Q316" s="280"/>
      <c r="R316" s="280"/>
      <c r="S316" s="280"/>
      <c r="T316" s="28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2" t="s">
        <v>241</v>
      </c>
      <c r="AU316" s="282" t="s">
        <v>84</v>
      </c>
      <c r="AV316" s="15" t="s">
        <v>82</v>
      </c>
      <c r="AW316" s="15" t="s">
        <v>31</v>
      </c>
      <c r="AX316" s="15" t="s">
        <v>74</v>
      </c>
      <c r="AY316" s="282" t="s">
        <v>152</v>
      </c>
    </row>
    <row r="317" s="13" customFormat="1">
      <c r="A317" s="13"/>
      <c r="B317" s="246"/>
      <c r="C317" s="247"/>
      <c r="D317" s="239" t="s">
        <v>241</v>
      </c>
      <c r="E317" s="248" t="s">
        <v>1</v>
      </c>
      <c r="F317" s="249" t="s">
        <v>1123</v>
      </c>
      <c r="G317" s="247"/>
      <c r="H317" s="250">
        <v>86.400000000000006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241</v>
      </c>
      <c r="AU317" s="256" t="s">
        <v>84</v>
      </c>
      <c r="AV317" s="13" t="s">
        <v>84</v>
      </c>
      <c r="AW317" s="13" t="s">
        <v>31</v>
      </c>
      <c r="AX317" s="13" t="s">
        <v>74</v>
      </c>
      <c r="AY317" s="256" t="s">
        <v>152</v>
      </c>
    </row>
    <row r="318" s="15" customFormat="1">
      <c r="A318" s="15"/>
      <c r="B318" s="273"/>
      <c r="C318" s="274"/>
      <c r="D318" s="239" t="s">
        <v>241</v>
      </c>
      <c r="E318" s="275" t="s">
        <v>1</v>
      </c>
      <c r="F318" s="276" t="s">
        <v>810</v>
      </c>
      <c r="G318" s="274"/>
      <c r="H318" s="275" t="s">
        <v>1</v>
      </c>
      <c r="I318" s="277"/>
      <c r="J318" s="274"/>
      <c r="K318" s="274"/>
      <c r="L318" s="278"/>
      <c r="M318" s="279"/>
      <c r="N318" s="280"/>
      <c r="O318" s="280"/>
      <c r="P318" s="280"/>
      <c r="Q318" s="280"/>
      <c r="R318" s="280"/>
      <c r="S318" s="280"/>
      <c r="T318" s="28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82" t="s">
        <v>241</v>
      </c>
      <c r="AU318" s="282" t="s">
        <v>84</v>
      </c>
      <c r="AV318" s="15" t="s">
        <v>82</v>
      </c>
      <c r="AW318" s="15" t="s">
        <v>31</v>
      </c>
      <c r="AX318" s="15" t="s">
        <v>74</v>
      </c>
      <c r="AY318" s="282" t="s">
        <v>152</v>
      </c>
    </row>
    <row r="319" s="13" customFormat="1">
      <c r="A319" s="13"/>
      <c r="B319" s="246"/>
      <c r="C319" s="247"/>
      <c r="D319" s="239" t="s">
        <v>241</v>
      </c>
      <c r="E319" s="248" t="s">
        <v>1</v>
      </c>
      <c r="F319" s="249" t="s">
        <v>1124</v>
      </c>
      <c r="G319" s="247"/>
      <c r="H319" s="250">
        <v>11.960000000000001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241</v>
      </c>
      <c r="AU319" s="256" t="s">
        <v>84</v>
      </c>
      <c r="AV319" s="13" t="s">
        <v>84</v>
      </c>
      <c r="AW319" s="13" t="s">
        <v>31</v>
      </c>
      <c r="AX319" s="13" t="s">
        <v>74</v>
      </c>
      <c r="AY319" s="256" t="s">
        <v>152</v>
      </c>
    </row>
    <row r="320" s="15" customFormat="1">
      <c r="A320" s="15"/>
      <c r="B320" s="273"/>
      <c r="C320" s="274"/>
      <c r="D320" s="239" t="s">
        <v>241</v>
      </c>
      <c r="E320" s="275" t="s">
        <v>1</v>
      </c>
      <c r="F320" s="276" t="s">
        <v>1125</v>
      </c>
      <c r="G320" s="274"/>
      <c r="H320" s="275" t="s">
        <v>1</v>
      </c>
      <c r="I320" s="277"/>
      <c r="J320" s="274"/>
      <c r="K320" s="274"/>
      <c r="L320" s="278"/>
      <c r="M320" s="279"/>
      <c r="N320" s="280"/>
      <c r="O320" s="280"/>
      <c r="P320" s="280"/>
      <c r="Q320" s="280"/>
      <c r="R320" s="280"/>
      <c r="S320" s="280"/>
      <c r="T320" s="28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2" t="s">
        <v>241</v>
      </c>
      <c r="AU320" s="282" t="s">
        <v>84</v>
      </c>
      <c r="AV320" s="15" t="s">
        <v>82</v>
      </c>
      <c r="AW320" s="15" t="s">
        <v>31</v>
      </c>
      <c r="AX320" s="15" t="s">
        <v>74</v>
      </c>
      <c r="AY320" s="282" t="s">
        <v>152</v>
      </c>
    </row>
    <row r="321" s="13" customFormat="1">
      <c r="A321" s="13"/>
      <c r="B321" s="246"/>
      <c r="C321" s="247"/>
      <c r="D321" s="239" t="s">
        <v>241</v>
      </c>
      <c r="E321" s="248" t="s">
        <v>1</v>
      </c>
      <c r="F321" s="249" t="s">
        <v>1126</v>
      </c>
      <c r="G321" s="247"/>
      <c r="H321" s="250">
        <v>24.199999999999999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241</v>
      </c>
      <c r="AU321" s="256" t="s">
        <v>84</v>
      </c>
      <c r="AV321" s="13" t="s">
        <v>84</v>
      </c>
      <c r="AW321" s="13" t="s">
        <v>31</v>
      </c>
      <c r="AX321" s="13" t="s">
        <v>74</v>
      </c>
      <c r="AY321" s="256" t="s">
        <v>152</v>
      </c>
    </row>
    <row r="322" s="13" customFormat="1">
      <c r="A322" s="13"/>
      <c r="B322" s="246"/>
      <c r="C322" s="247"/>
      <c r="D322" s="239" t="s">
        <v>241</v>
      </c>
      <c r="E322" s="248" t="s">
        <v>1</v>
      </c>
      <c r="F322" s="249" t="s">
        <v>1127</v>
      </c>
      <c r="G322" s="247"/>
      <c r="H322" s="250">
        <v>12.300000000000001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241</v>
      </c>
      <c r="AU322" s="256" t="s">
        <v>84</v>
      </c>
      <c r="AV322" s="13" t="s">
        <v>84</v>
      </c>
      <c r="AW322" s="13" t="s">
        <v>31</v>
      </c>
      <c r="AX322" s="13" t="s">
        <v>74</v>
      </c>
      <c r="AY322" s="256" t="s">
        <v>152</v>
      </c>
    </row>
    <row r="323" s="15" customFormat="1">
      <c r="A323" s="15"/>
      <c r="B323" s="273"/>
      <c r="C323" s="274"/>
      <c r="D323" s="239" t="s">
        <v>241</v>
      </c>
      <c r="E323" s="275" t="s">
        <v>1</v>
      </c>
      <c r="F323" s="276" t="s">
        <v>916</v>
      </c>
      <c r="G323" s="274"/>
      <c r="H323" s="275" t="s">
        <v>1</v>
      </c>
      <c r="I323" s="277"/>
      <c r="J323" s="274"/>
      <c r="K323" s="274"/>
      <c r="L323" s="278"/>
      <c r="M323" s="279"/>
      <c r="N323" s="280"/>
      <c r="O323" s="280"/>
      <c r="P323" s="280"/>
      <c r="Q323" s="280"/>
      <c r="R323" s="280"/>
      <c r="S323" s="280"/>
      <c r="T323" s="28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2" t="s">
        <v>241</v>
      </c>
      <c r="AU323" s="282" t="s">
        <v>84</v>
      </c>
      <c r="AV323" s="15" t="s">
        <v>82</v>
      </c>
      <c r="AW323" s="15" t="s">
        <v>31</v>
      </c>
      <c r="AX323" s="15" t="s">
        <v>74</v>
      </c>
      <c r="AY323" s="282" t="s">
        <v>152</v>
      </c>
    </row>
    <row r="324" s="13" customFormat="1">
      <c r="A324" s="13"/>
      <c r="B324" s="246"/>
      <c r="C324" s="247"/>
      <c r="D324" s="239" t="s">
        <v>241</v>
      </c>
      <c r="E324" s="248" t="s">
        <v>1</v>
      </c>
      <c r="F324" s="249" t="s">
        <v>1128</v>
      </c>
      <c r="G324" s="247"/>
      <c r="H324" s="250">
        <v>2.3999999999999999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241</v>
      </c>
      <c r="AU324" s="256" t="s">
        <v>84</v>
      </c>
      <c r="AV324" s="13" t="s">
        <v>84</v>
      </c>
      <c r="AW324" s="13" t="s">
        <v>31</v>
      </c>
      <c r="AX324" s="13" t="s">
        <v>74</v>
      </c>
      <c r="AY324" s="256" t="s">
        <v>152</v>
      </c>
    </row>
    <row r="325" s="14" customFormat="1">
      <c r="A325" s="14"/>
      <c r="B325" s="257"/>
      <c r="C325" s="258"/>
      <c r="D325" s="239" t="s">
        <v>241</v>
      </c>
      <c r="E325" s="259" t="s">
        <v>1</v>
      </c>
      <c r="F325" s="260" t="s">
        <v>243</v>
      </c>
      <c r="G325" s="258"/>
      <c r="H325" s="261">
        <v>137.26000000000002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7" t="s">
        <v>241</v>
      </c>
      <c r="AU325" s="267" t="s">
        <v>84</v>
      </c>
      <c r="AV325" s="14" t="s">
        <v>159</v>
      </c>
      <c r="AW325" s="14" t="s">
        <v>31</v>
      </c>
      <c r="AX325" s="14" t="s">
        <v>82</v>
      </c>
      <c r="AY325" s="267" t="s">
        <v>152</v>
      </c>
    </row>
    <row r="326" s="2" customFormat="1" ht="33" customHeight="1">
      <c r="A326" s="38"/>
      <c r="B326" s="39"/>
      <c r="C326" s="226" t="s">
        <v>229</v>
      </c>
      <c r="D326" s="226" t="s">
        <v>154</v>
      </c>
      <c r="E326" s="227" t="s">
        <v>1129</v>
      </c>
      <c r="F326" s="228" t="s">
        <v>1130</v>
      </c>
      <c r="G326" s="229" t="s">
        <v>206</v>
      </c>
      <c r="H326" s="230">
        <v>235.40000000000001</v>
      </c>
      <c r="I326" s="231"/>
      <c r="J326" s="232">
        <f>ROUND(I326*H326,2)</f>
        <v>0</v>
      </c>
      <c r="K326" s="228" t="s">
        <v>158</v>
      </c>
      <c r="L326" s="44"/>
      <c r="M326" s="233" t="s">
        <v>1</v>
      </c>
      <c r="N326" s="234" t="s">
        <v>39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0.014</v>
      </c>
      <c r="T326" s="236">
        <f>S326*H326</f>
        <v>3.2956000000000003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261</v>
      </c>
      <c r="AT326" s="237" t="s">
        <v>154</v>
      </c>
      <c r="AU326" s="237" t="s">
        <v>84</v>
      </c>
      <c r="AY326" s="17" t="s">
        <v>152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82</v>
      </c>
      <c r="BK326" s="238">
        <f>ROUND(I326*H326,2)</f>
        <v>0</v>
      </c>
      <c r="BL326" s="17" t="s">
        <v>261</v>
      </c>
      <c r="BM326" s="237" t="s">
        <v>1131</v>
      </c>
    </row>
    <row r="327" s="2" customFormat="1">
      <c r="A327" s="38"/>
      <c r="B327" s="39"/>
      <c r="C327" s="40"/>
      <c r="D327" s="239" t="s">
        <v>161</v>
      </c>
      <c r="E327" s="40"/>
      <c r="F327" s="240" t="s">
        <v>1132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161</v>
      </c>
      <c r="AU327" s="17" t="s">
        <v>84</v>
      </c>
    </row>
    <row r="328" s="2" customFormat="1">
      <c r="A328" s="38"/>
      <c r="B328" s="39"/>
      <c r="C328" s="40"/>
      <c r="D328" s="244" t="s">
        <v>163</v>
      </c>
      <c r="E328" s="40"/>
      <c r="F328" s="245" t="s">
        <v>1133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163</v>
      </c>
      <c r="AU328" s="17" t="s">
        <v>84</v>
      </c>
    </row>
    <row r="329" s="15" customFormat="1">
      <c r="A329" s="15"/>
      <c r="B329" s="273"/>
      <c r="C329" s="274"/>
      <c r="D329" s="239" t="s">
        <v>241</v>
      </c>
      <c r="E329" s="275" t="s">
        <v>1</v>
      </c>
      <c r="F329" s="276" t="s">
        <v>1134</v>
      </c>
      <c r="G329" s="274"/>
      <c r="H329" s="275" t="s">
        <v>1</v>
      </c>
      <c r="I329" s="277"/>
      <c r="J329" s="274"/>
      <c r="K329" s="274"/>
      <c r="L329" s="278"/>
      <c r="M329" s="279"/>
      <c r="N329" s="280"/>
      <c r="O329" s="280"/>
      <c r="P329" s="280"/>
      <c r="Q329" s="280"/>
      <c r="R329" s="280"/>
      <c r="S329" s="280"/>
      <c r="T329" s="28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2" t="s">
        <v>241</v>
      </c>
      <c r="AU329" s="282" t="s">
        <v>84</v>
      </c>
      <c r="AV329" s="15" t="s">
        <v>82</v>
      </c>
      <c r="AW329" s="15" t="s">
        <v>31</v>
      </c>
      <c r="AX329" s="15" t="s">
        <v>74</v>
      </c>
      <c r="AY329" s="282" t="s">
        <v>152</v>
      </c>
    </row>
    <row r="330" s="13" customFormat="1">
      <c r="A330" s="13"/>
      <c r="B330" s="246"/>
      <c r="C330" s="247"/>
      <c r="D330" s="239" t="s">
        <v>241</v>
      </c>
      <c r="E330" s="248" t="s">
        <v>1</v>
      </c>
      <c r="F330" s="249" t="s">
        <v>1135</v>
      </c>
      <c r="G330" s="247"/>
      <c r="H330" s="250">
        <v>99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241</v>
      </c>
      <c r="AU330" s="256" t="s">
        <v>84</v>
      </c>
      <c r="AV330" s="13" t="s">
        <v>84</v>
      </c>
      <c r="AW330" s="13" t="s">
        <v>31</v>
      </c>
      <c r="AX330" s="13" t="s">
        <v>74</v>
      </c>
      <c r="AY330" s="256" t="s">
        <v>152</v>
      </c>
    </row>
    <row r="331" s="15" customFormat="1">
      <c r="A331" s="15"/>
      <c r="B331" s="273"/>
      <c r="C331" s="274"/>
      <c r="D331" s="239" t="s">
        <v>241</v>
      </c>
      <c r="E331" s="275" t="s">
        <v>1</v>
      </c>
      <c r="F331" s="276" t="s">
        <v>1136</v>
      </c>
      <c r="G331" s="274"/>
      <c r="H331" s="275" t="s">
        <v>1</v>
      </c>
      <c r="I331" s="277"/>
      <c r="J331" s="274"/>
      <c r="K331" s="274"/>
      <c r="L331" s="278"/>
      <c r="M331" s="279"/>
      <c r="N331" s="280"/>
      <c r="O331" s="280"/>
      <c r="P331" s="280"/>
      <c r="Q331" s="280"/>
      <c r="R331" s="280"/>
      <c r="S331" s="280"/>
      <c r="T331" s="28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2" t="s">
        <v>241</v>
      </c>
      <c r="AU331" s="282" t="s">
        <v>84</v>
      </c>
      <c r="AV331" s="15" t="s">
        <v>82</v>
      </c>
      <c r="AW331" s="15" t="s">
        <v>31</v>
      </c>
      <c r="AX331" s="15" t="s">
        <v>74</v>
      </c>
      <c r="AY331" s="282" t="s">
        <v>152</v>
      </c>
    </row>
    <row r="332" s="13" customFormat="1">
      <c r="A332" s="13"/>
      <c r="B332" s="246"/>
      <c r="C332" s="247"/>
      <c r="D332" s="239" t="s">
        <v>241</v>
      </c>
      <c r="E332" s="248" t="s">
        <v>1</v>
      </c>
      <c r="F332" s="249" t="s">
        <v>1137</v>
      </c>
      <c r="G332" s="247"/>
      <c r="H332" s="250">
        <v>67.200000000000003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241</v>
      </c>
      <c r="AU332" s="256" t="s">
        <v>84</v>
      </c>
      <c r="AV332" s="13" t="s">
        <v>84</v>
      </c>
      <c r="AW332" s="13" t="s">
        <v>31</v>
      </c>
      <c r="AX332" s="13" t="s">
        <v>74</v>
      </c>
      <c r="AY332" s="256" t="s">
        <v>152</v>
      </c>
    </row>
    <row r="333" s="15" customFormat="1">
      <c r="A333" s="15"/>
      <c r="B333" s="273"/>
      <c r="C333" s="274"/>
      <c r="D333" s="239" t="s">
        <v>241</v>
      </c>
      <c r="E333" s="275" t="s">
        <v>1</v>
      </c>
      <c r="F333" s="276" t="s">
        <v>810</v>
      </c>
      <c r="G333" s="274"/>
      <c r="H333" s="275" t="s">
        <v>1</v>
      </c>
      <c r="I333" s="277"/>
      <c r="J333" s="274"/>
      <c r="K333" s="274"/>
      <c r="L333" s="278"/>
      <c r="M333" s="279"/>
      <c r="N333" s="280"/>
      <c r="O333" s="280"/>
      <c r="P333" s="280"/>
      <c r="Q333" s="280"/>
      <c r="R333" s="280"/>
      <c r="S333" s="280"/>
      <c r="T333" s="28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2" t="s">
        <v>241</v>
      </c>
      <c r="AU333" s="282" t="s">
        <v>84</v>
      </c>
      <c r="AV333" s="15" t="s">
        <v>82</v>
      </c>
      <c r="AW333" s="15" t="s">
        <v>31</v>
      </c>
      <c r="AX333" s="15" t="s">
        <v>74</v>
      </c>
      <c r="AY333" s="282" t="s">
        <v>152</v>
      </c>
    </row>
    <row r="334" s="13" customFormat="1">
      <c r="A334" s="13"/>
      <c r="B334" s="246"/>
      <c r="C334" s="247"/>
      <c r="D334" s="239" t="s">
        <v>241</v>
      </c>
      <c r="E334" s="248" t="s">
        <v>1</v>
      </c>
      <c r="F334" s="249" t="s">
        <v>1138</v>
      </c>
      <c r="G334" s="247"/>
      <c r="H334" s="250">
        <v>12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241</v>
      </c>
      <c r="AU334" s="256" t="s">
        <v>84</v>
      </c>
      <c r="AV334" s="13" t="s">
        <v>84</v>
      </c>
      <c r="AW334" s="13" t="s">
        <v>31</v>
      </c>
      <c r="AX334" s="13" t="s">
        <v>74</v>
      </c>
      <c r="AY334" s="256" t="s">
        <v>152</v>
      </c>
    </row>
    <row r="335" s="15" customFormat="1">
      <c r="A335" s="15"/>
      <c r="B335" s="273"/>
      <c r="C335" s="274"/>
      <c r="D335" s="239" t="s">
        <v>241</v>
      </c>
      <c r="E335" s="275" t="s">
        <v>1</v>
      </c>
      <c r="F335" s="276" t="s">
        <v>1125</v>
      </c>
      <c r="G335" s="274"/>
      <c r="H335" s="275" t="s">
        <v>1</v>
      </c>
      <c r="I335" s="277"/>
      <c r="J335" s="274"/>
      <c r="K335" s="274"/>
      <c r="L335" s="278"/>
      <c r="M335" s="279"/>
      <c r="N335" s="280"/>
      <c r="O335" s="280"/>
      <c r="P335" s="280"/>
      <c r="Q335" s="280"/>
      <c r="R335" s="280"/>
      <c r="S335" s="280"/>
      <c r="T335" s="28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2" t="s">
        <v>241</v>
      </c>
      <c r="AU335" s="282" t="s">
        <v>84</v>
      </c>
      <c r="AV335" s="15" t="s">
        <v>82</v>
      </c>
      <c r="AW335" s="15" t="s">
        <v>31</v>
      </c>
      <c r="AX335" s="15" t="s">
        <v>74</v>
      </c>
      <c r="AY335" s="282" t="s">
        <v>152</v>
      </c>
    </row>
    <row r="336" s="13" customFormat="1">
      <c r="A336" s="13"/>
      <c r="B336" s="246"/>
      <c r="C336" s="247"/>
      <c r="D336" s="239" t="s">
        <v>241</v>
      </c>
      <c r="E336" s="248" t="s">
        <v>1</v>
      </c>
      <c r="F336" s="249" t="s">
        <v>1139</v>
      </c>
      <c r="G336" s="247"/>
      <c r="H336" s="250">
        <v>34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241</v>
      </c>
      <c r="AU336" s="256" t="s">
        <v>84</v>
      </c>
      <c r="AV336" s="13" t="s">
        <v>84</v>
      </c>
      <c r="AW336" s="13" t="s">
        <v>31</v>
      </c>
      <c r="AX336" s="13" t="s">
        <v>74</v>
      </c>
      <c r="AY336" s="256" t="s">
        <v>152</v>
      </c>
    </row>
    <row r="337" s="13" customFormat="1">
      <c r="A337" s="13"/>
      <c r="B337" s="246"/>
      <c r="C337" s="247"/>
      <c r="D337" s="239" t="s">
        <v>241</v>
      </c>
      <c r="E337" s="248" t="s">
        <v>1</v>
      </c>
      <c r="F337" s="249" t="s">
        <v>1140</v>
      </c>
      <c r="G337" s="247"/>
      <c r="H337" s="250">
        <v>23.199999999999999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241</v>
      </c>
      <c r="AU337" s="256" t="s">
        <v>84</v>
      </c>
      <c r="AV337" s="13" t="s">
        <v>84</v>
      </c>
      <c r="AW337" s="13" t="s">
        <v>31</v>
      </c>
      <c r="AX337" s="13" t="s">
        <v>74</v>
      </c>
      <c r="AY337" s="256" t="s">
        <v>152</v>
      </c>
    </row>
    <row r="338" s="14" customFormat="1">
      <c r="A338" s="14"/>
      <c r="B338" s="257"/>
      <c r="C338" s="258"/>
      <c r="D338" s="239" t="s">
        <v>241</v>
      </c>
      <c r="E338" s="259" t="s">
        <v>1</v>
      </c>
      <c r="F338" s="260" t="s">
        <v>243</v>
      </c>
      <c r="G338" s="258"/>
      <c r="H338" s="261">
        <v>235.39999999999998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241</v>
      </c>
      <c r="AU338" s="267" t="s">
        <v>84</v>
      </c>
      <c r="AV338" s="14" t="s">
        <v>159</v>
      </c>
      <c r="AW338" s="14" t="s">
        <v>31</v>
      </c>
      <c r="AX338" s="14" t="s">
        <v>82</v>
      </c>
      <c r="AY338" s="267" t="s">
        <v>152</v>
      </c>
    </row>
    <row r="339" s="2" customFormat="1" ht="24.15" customHeight="1">
      <c r="A339" s="38"/>
      <c r="B339" s="39"/>
      <c r="C339" s="226" t="s">
        <v>244</v>
      </c>
      <c r="D339" s="226" t="s">
        <v>154</v>
      </c>
      <c r="E339" s="227" t="s">
        <v>1141</v>
      </c>
      <c r="F339" s="228" t="s">
        <v>1142</v>
      </c>
      <c r="G339" s="229" t="s">
        <v>157</v>
      </c>
      <c r="H339" s="230">
        <v>15</v>
      </c>
      <c r="I339" s="231"/>
      <c r="J339" s="232">
        <f>ROUND(I339*H339,2)</f>
        <v>0</v>
      </c>
      <c r="K339" s="228" t="s">
        <v>158</v>
      </c>
      <c r="L339" s="44"/>
      <c r="M339" s="233" t="s">
        <v>1</v>
      </c>
      <c r="N339" s="234" t="s">
        <v>39</v>
      </c>
      <c r="O339" s="91"/>
      <c r="P339" s="235">
        <f>O339*H339</f>
        <v>0</v>
      </c>
      <c r="Q339" s="235">
        <v>0</v>
      </c>
      <c r="R339" s="235">
        <f>Q339*H339</f>
        <v>0</v>
      </c>
      <c r="S339" s="235">
        <v>0.0094800000000000006</v>
      </c>
      <c r="T339" s="236">
        <f>S339*H339</f>
        <v>0.14220000000000002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261</v>
      </c>
      <c r="AT339" s="237" t="s">
        <v>154</v>
      </c>
      <c r="AU339" s="237" t="s">
        <v>84</v>
      </c>
      <c r="AY339" s="17" t="s">
        <v>152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82</v>
      </c>
      <c r="BK339" s="238">
        <f>ROUND(I339*H339,2)</f>
        <v>0</v>
      </c>
      <c r="BL339" s="17" t="s">
        <v>261</v>
      </c>
      <c r="BM339" s="237" t="s">
        <v>1143</v>
      </c>
    </row>
    <row r="340" s="2" customFormat="1">
      <c r="A340" s="38"/>
      <c r="B340" s="39"/>
      <c r="C340" s="40"/>
      <c r="D340" s="239" t="s">
        <v>161</v>
      </c>
      <c r="E340" s="40"/>
      <c r="F340" s="240" t="s">
        <v>1144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161</v>
      </c>
      <c r="AU340" s="17" t="s">
        <v>84</v>
      </c>
    </row>
    <row r="341" s="2" customFormat="1">
      <c r="A341" s="38"/>
      <c r="B341" s="39"/>
      <c r="C341" s="40"/>
      <c r="D341" s="244" t="s">
        <v>163</v>
      </c>
      <c r="E341" s="40"/>
      <c r="F341" s="245" t="s">
        <v>1145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163</v>
      </c>
      <c r="AU341" s="17" t="s">
        <v>84</v>
      </c>
    </row>
    <row r="342" s="15" customFormat="1">
      <c r="A342" s="15"/>
      <c r="B342" s="273"/>
      <c r="C342" s="274"/>
      <c r="D342" s="239" t="s">
        <v>241</v>
      </c>
      <c r="E342" s="275" t="s">
        <v>1</v>
      </c>
      <c r="F342" s="276" t="s">
        <v>1146</v>
      </c>
      <c r="G342" s="274"/>
      <c r="H342" s="275" t="s">
        <v>1</v>
      </c>
      <c r="I342" s="277"/>
      <c r="J342" s="274"/>
      <c r="K342" s="274"/>
      <c r="L342" s="278"/>
      <c r="M342" s="279"/>
      <c r="N342" s="280"/>
      <c r="O342" s="280"/>
      <c r="P342" s="280"/>
      <c r="Q342" s="280"/>
      <c r="R342" s="280"/>
      <c r="S342" s="280"/>
      <c r="T342" s="28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2" t="s">
        <v>241</v>
      </c>
      <c r="AU342" s="282" t="s">
        <v>84</v>
      </c>
      <c r="AV342" s="15" t="s">
        <v>82</v>
      </c>
      <c r="AW342" s="15" t="s">
        <v>31</v>
      </c>
      <c r="AX342" s="15" t="s">
        <v>74</v>
      </c>
      <c r="AY342" s="282" t="s">
        <v>152</v>
      </c>
    </row>
    <row r="343" s="13" customFormat="1">
      <c r="A343" s="13"/>
      <c r="B343" s="246"/>
      <c r="C343" s="247"/>
      <c r="D343" s="239" t="s">
        <v>241</v>
      </c>
      <c r="E343" s="248" t="s">
        <v>1</v>
      </c>
      <c r="F343" s="249" t="s">
        <v>8</v>
      </c>
      <c r="G343" s="247"/>
      <c r="H343" s="250">
        <v>15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6" t="s">
        <v>241</v>
      </c>
      <c r="AU343" s="256" t="s">
        <v>84</v>
      </c>
      <c r="AV343" s="13" t="s">
        <v>84</v>
      </c>
      <c r="AW343" s="13" t="s">
        <v>31</v>
      </c>
      <c r="AX343" s="13" t="s">
        <v>82</v>
      </c>
      <c r="AY343" s="256" t="s">
        <v>152</v>
      </c>
    </row>
    <row r="344" s="2" customFormat="1" ht="24.15" customHeight="1">
      <c r="A344" s="38"/>
      <c r="B344" s="39"/>
      <c r="C344" s="226" t="s">
        <v>250</v>
      </c>
      <c r="D344" s="226" t="s">
        <v>154</v>
      </c>
      <c r="E344" s="227" t="s">
        <v>1147</v>
      </c>
      <c r="F344" s="228" t="s">
        <v>1148</v>
      </c>
      <c r="G344" s="229" t="s">
        <v>157</v>
      </c>
      <c r="H344" s="230">
        <v>31.68</v>
      </c>
      <c r="I344" s="231"/>
      <c r="J344" s="232">
        <f>ROUND(I344*H344,2)</f>
        <v>0</v>
      </c>
      <c r="K344" s="228" t="s">
        <v>158</v>
      </c>
      <c r="L344" s="44"/>
      <c r="M344" s="233" t="s">
        <v>1</v>
      </c>
      <c r="N344" s="234" t="s">
        <v>39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0.014</v>
      </c>
      <c r="T344" s="236">
        <f>S344*H344</f>
        <v>0.44352000000000003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261</v>
      </c>
      <c r="AT344" s="237" t="s">
        <v>154</v>
      </c>
      <c r="AU344" s="237" t="s">
        <v>84</v>
      </c>
      <c r="AY344" s="17" t="s">
        <v>152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82</v>
      </c>
      <c r="BK344" s="238">
        <f>ROUND(I344*H344,2)</f>
        <v>0</v>
      </c>
      <c r="BL344" s="17" t="s">
        <v>261</v>
      </c>
      <c r="BM344" s="237" t="s">
        <v>1149</v>
      </c>
    </row>
    <row r="345" s="2" customFormat="1">
      <c r="A345" s="38"/>
      <c r="B345" s="39"/>
      <c r="C345" s="40"/>
      <c r="D345" s="239" t="s">
        <v>161</v>
      </c>
      <c r="E345" s="40"/>
      <c r="F345" s="240" t="s">
        <v>1150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161</v>
      </c>
      <c r="AU345" s="17" t="s">
        <v>84</v>
      </c>
    </row>
    <row r="346" s="2" customFormat="1">
      <c r="A346" s="38"/>
      <c r="B346" s="39"/>
      <c r="C346" s="40"/>
      <c r="D346" s="244" t="s">
        <v>163</v>
      </c>
      <c r="E346" s="40"/>
      <c r="F346" s="245" t="s">
        <v>1151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163</v>
      </c>
      <c r="AU346" s="17" t="s">
        <v>84</v>
      </c>
    </row>
    <row r="347" s="15" customFormat="1">
      <c r="A347" s="15"/>
      <c r="B347" s="273"/>
      <c r="C347" s="274"/>
      <c r="D347" s="239" t="s">
        <v>241</v>
      </c>
      <c r="E347" s="275" t="s">
        <v>1</v>
      </c>
      <c r="F347" s="276" t="s">
        <v>1152</v>
      </c>
      <c r="G347" s="274"/>
      <c r="H347" s="275" t="s">
        <v>1</v>
      </c>
      <c r="I347" s="277"/>
      <c r="J347" s="274"/>
      <c r="K347" s="274"/>
      <c r="L347" s="278"/>
      <c r="M347" s="279"/>
      <c r="N347" s="280"/>
      <c r="O347" s="280"/>
      <c r="P347" s="280"/>
      <c r="Q347" s="280"/>
      <c r="R347" s="280"/>
      <c r="S347" s="280"/>
      <c r="T347" s="28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2" t="s">
        <v>241</v>
      </c>
      <c r="AU347" s="282" t="s">
        <v>84</v>
      </c>
      <c r="AV347" s="15" t="s">
        <v>82</v>
      </c>
      <c r="AW347" s="15" t="s">
        <v>31</v>
      </c>
      <c r="AX347" s="15" t="s">
        <v>74</v>
      </c>
      <c r="AY347" s="282" t="s">
        <v>152</v>
      </c>
    </row>
    <row r="348" s="13" customFormat="1">
      <c r="A348" s="13"/>
      <c r="B348" s="246"/>
      <c r="C348" s="247"/>
      <c r="D348" s="239" t="s">
        <v>241</v>
      </c>
      <c r="E348" s="248" t="s">
        <v>1</v>
      </c>
      <c r="F348" s="249" t="s">
        <v>1153</v>
      </c>
      <c r="G348" s="247"/>
      <c r="H348" s="250">
        <v>31.68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6" t="s">
        <v>241</v>
      </c>
      <c r="AU348" s="256" t="s">
        <v>84</v>
      </c>
      <c r="AV348" s="13" t="s">
        <v>84</v>
      </c>
      <c r="AW348" s="13" t="s">
        <v>31</v>
      </c>
      <c r="AX348" s="13" t="s">
        <v>82</v>
      </c>
      <c r="AY348" s="256" t="s">
        <v>152</v>
      </c>
    </row>
    <row r="349" s="2" customFormat="1" ht="24.15" customHeight="1">
      <c r="A349" s="38"/>
      <c r="B349" s="39"/>
      <c r="C349" s="226" t="s">
        <v>8</v>
      </c>
      <c r="D349" s="226" t="s">
        <v>154</v>
      </c>
      <c r="E349" s="227" t="s">
        <v>1154</v>
      </c>
      <c r="F349" s="228" t="s">
        <v>1155</v>
      </c>
      <c r="G349" s="229" t="s">
        <v>206</v>
      </c>
      <c r="H349" s="230">
        <v>48</v>
      </c>
      <c r="I349" s="231"/>
      <c r="J349" s="232">
        <f>ROUND(I349*H349,2)</f>
        <v>0</v>
      </c>
      <c r="K349" s="228" t="s">
        <v>158</v>
      </c>
      <c r="L349" s="44"/>
      <c r="M349" s="233" t="s">
        <v>1</v>
      </c>
      <c r="N349" s="234" t="s">
        <v>39</v>
      </c>
      <c r="O349" s="91"/>
      <c r="P349" s="235">
        <f>O349*H349</f>
        <v>0</v>
      </c>
      <c r="Q349" s="235">
        <v>0</v>
      </c>
      <c r="R349" s="235">
        <f>Q349*H349</f>
        <v>0</v>
      </c>
      <c r="S349" s="235">
        <v>0.0080000000000000002</v>
      </c>
      <c r="T349" s="236">
        <f>S349*H349</f>
        <v>0.38400000000000001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261</v>
      </c>
      <c r="AT349" s="237" t="s">
        <v>154</v>
      </c>
      <c r="AU349" s="237" t="s">
        <v>84</v>
      </c>
      <c r="AY349" s="17" t="s">
        <v>152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82</v>
      </c>
      <c r="BK349" s="238">
        <f>ROUND(I349*H349,2)</f>
        <v>0</v>
      </c>
      <c r="BL349" s="17" t="s">
        <v>261</v>
      </c>
      <c r="BM349" s="237" t="s">
        <v>1156</v>
      </c>
    </row>
    <row r="350" s="2" customFormat="1">
      <c r="A350" s="38"/>
      <c r="B350" s="39"/>
      <c r="C350" s="40"/>
      <c r="D350" s="239" t="s">
        <v>161</v>
      </c>
      <c r="E350" s="40"/>
      <c r="F350" s="240" t="s">
        <v>1157</v>
      </c>
      <c r="G350" s="40"/>
      <c r="H350" s="40"/>
      <c r="I350" s="241"/>
      <c r="J350" s="40"/>
      <c r="K350" s="40"/>
      <c r="L350" s="44"/>
      <c r="M350" s="242"/>
      <c r="N350" s="24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161</v>
      </c>
      <c r="AU350" s="17" t="s">
        <v>84</v>
      </c>
    </row>
    <row r="351" s="2" customFormat="1">
      <c r="A351" s="38"/>
      <c r="B351" s="39"/>
      <c r="C351" s="40"/>
      <c r="D351" s="244" t="s">
        <v>163</v>
      </c>
      <c r="E351" s="40"/>
      <c r="F351" s="245" t="s">
        <v>1158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163</v>
      </c>
      <c r="AU351" s="17" t="s">
        <v>84</v>
      </c>
    </row>
    <row r="352" s="13" customFormat="1">
      <c r="A352" s="13"/>
      <c r="B352" s="246"/>
      <c r="C352" s="247"/>
      <c r="D352" s="239" t="s">
        <v>241</v>
      </c>
      <c r="E352" s="248" t="s">
        <v>1</v>
      </c>
      <c r="F352" s="249" t="s">
        <v>1159</v>
      </c>
      <c r="G352" s="247"/>
      <c r="H352" s="250">
        <v>48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6" t="s">
        <v>241</v>
      </c>
      <c r="AU352" s="256" t="s">
        <v>84</v>
      </c>
      <c r="AV352" s="13" t="s">
        <v>84</v>
      </c>
      <c r="AW352" s="13" t="s">
        <v>31</v>
      </c>
      <c r="AX352" s="13" t="s">
        <v>82</v>
      </c>
      <c r="AY352" s="256" t="s">
        <v>152</v>
      </c>
    </row>
    <row r="353" s="2" customFormat="1" ht="24.15" customHeight="1">
      <c r="A353" s="38"/>
      <c r="B353" s="39"/>
      <c r="C353" s="226" t="s">
        <v>261</v>
      </c>
      <c r="D353" s="226" t="s">
        <v>154</v>
      </c>
      <c r="E353" s="227" t="s">
        <v>466</v>
      </c>
      <c r="F353" s="228" t="s">
        <v>467</v>
      </c>
      <c r="G353" s="229" t="s">
        <v>157</v>
      </c>
      <c r="H353" s="230">
        <v>31.68</v>
      </c>
      <c r="I353" s="231"/>
      <c r="J353" s="232">
        <f>ROUND(I353*H353,2)</f>
        <v>0</v>
      </c>
      <c r="K353" s="228" t="s">
        <v>158</v>
      </c>
      <c r="L353" s="44"/>
      <c r="M353" s="233" t="s">
        <v>1</v>
      </c>
      <c r="N353" s="234" t="s">
        <v>39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0.040000000000000001</v>
      </c>
      <c r="T353" s="236">
        <f>S353*H353</f>
        <v>1.2672000000000001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261</v>
      </c>
      <c r="AT353" s="237" t="s">
        <v>154</v>
      </c>
      <c r="AU353" s="237" t="s">
        <v>84</v>
      </c>
      <c r="AY353" s="17" t="s">
        <v>152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82</v>
      </c>
      <c r="BK353" s="238">
        <f>ROUND(I353*H353,2)</f>
        <v>0</v>
      </c>
      <c r="BL353" s="17" t="s">
        <v>261</v>
      </c>
      <c r="BM353" s="237" t="s">
        <v>1160</v>
      </c>
    </row>
    <row r="354" s="2" customFormat="1">
      <c r="A354" s="38"/>
      <c r="B354" s="39"/>
      <c r="C354" s="40"/>
      <c r="D354" s="239" t="s">
        <v>161</v>
      </c>
      <c r="E354" s="40"/>
      <c r="F354" s="240" t="s">
        <v>469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161</v>
      </c>
      <c r="AU354" s="17" t="s">
        <v>84</v>
      </c>
    </row>
    <row r="355" s="2" customFormat="1">
      <c r="A355" s="38"/>
      <c r="B355" s="39"/>
      <c r="C355" s="40"/>
      <c r="D355" s="244" t="s">
        <v>163</v>
      </c>
      <c r="E355" s="40"/>
      <c r="F355" s="245" t="s">
        <v>470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163</v>
      </c>
      <c r="AU355" s="17" t="s">
        <v>84</v>
      </c>
    </row>
    <row r="356" s="15" customFormat="1">
      <c r="A356" s="15"/>
      <c r="B356" s="273"/>
      <c r="C356" s="274"/>
      <c r="D356" s="239" t="s">
        <v>241</v>
      </c>
      <c r="E356" s="275" t="s">
        <v>1</v>
      </c>
      <c r="F356" s="276" t="s">
        <v>1161</v>
      </c>
      <c r="G356" s="274"/>
      <c r="H356" s="275" t="s">
        <v>1</v>
      </c>
      <c r="I356" s="277"/>
      <c r="J356" s="274"/>
      <c r="K356" s="274"/>
      <c r="L356" s="278"/>
      <c r="M356" s="279"/>
      <c r="N356" s="280"/>
      <c r="O356" s="280"/>
      <c r="P356" s="280"/>
      <c r="Q356" s="280"/>
      <c r="R356" s="280"/>
      <c r="S356" s="280"/>
      <c r="T356" s="28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2" t="s">
        <v>241</v>
      </c>
      <c r="AU356" s="282" t="s">
        <v>84</v>
      </c>
      <c r="AV356" s="15" t="s">
        <v>82</v>
      </c>
      <c r="AW356" s="15" t="s">
        <v>31</v>
      </c>
      <c r="AX356" s="15" t="s">
        <v>74</v>
      </c>
      <c r="AY356" s="282" t="s">
        <v>152</v>
      </c>
    </row>
    <row r="357" s="13" customFormat="1">
      <c r="A357" s="13"/>
      <c r="B357" s="246"/>
      <c r="C357" s="247"/>
      <c r="D357" s="239" t="s">
        <v>241</v>
      </c>
      <c r="E357" s="248" t="s">
        <v>1</v>
      </c>
      <c r="F357" s="249" t="s">
        <v>1153</v>
      </c>
      <c r="G357" s="247"/>
      <c r="H357" s="250">
        <v>31.68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6" t="s">
        <v>241</v>
      </c>
      <c r="AU357" s="256" t="s">
        <v>84</v>
      </c>
      <c r="AV357" s="13" t="s">
        <v>84</v>
      </c>
      <c r="AW357" s="13" t="s">
        <v>31</v>
      </c>
      <c r="AX357" s="13" t="s">
        <v>82</v>
      </c>
      <c r="AY357" s="256" t="s">
        <v>152</v>
      </c>
    </row>
    <row r="358" s="12" customFormat="1" ht="22.8" customHeight="1">
      <c r="A358" s="12"/>
      <c r="B358" s="210"/>
      <c r="C358" s="211"/>
      <c r="D358" s="212" t="s">
        <v>73</v>
      </c>
      <c r="E358" s="224" t="s">
        <v>309</v>
      </c>
      <c r="F358" s="224" t="s">
        <v>310</v>
      </c>
      <c r="G358" s="211"/>
      <c r="H358" s="211"/>
      <c r="I358" s="214"/>
      <c r="J358" s="225">
        <f>BK358</f>
        <v>0</v>
      </c>
      <c r="K358" s="211"/>
      <c r="L358" s="216"/>
      <c r="M358" s="217"/>
      <c r="N358" s="218"/>
      <c r="O358" s="218"/>
      <c r="P358" s="219">
        <f>SUM(P359:P409)</f>
        <v>0</v>
      </c>
      <c r="Q358" s="218"/>
      <c r="R358" s="219">
        <f>SUM(R359:R409)</f>
        <v>0</v>
      </c>
      <c r="S358" s="218"/>
      <c r="T358" s="220">
        <f>SUM(T359:T409)</f>
        <v>0.51619509999999991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1" t="s">
        <v>84</v>
      </c>
      <c r="AT358" s="222" t="s">
        <v>73</v>
      </c>
      <c r="AU358" s="222" t="s">
        <v>82</v>
      </c>
      <c r="AY358" s="221" t="s">
        <v>152</v>
      </c>
      <c r="BK358" s="223">
        <f>SUM(BK359:BK409)</f>
        <v>0</v>
      </c>
    </row>
    <row r="359" s="2" customFormat="1" ht="16.5" customHeight="1">
      <c r="A359" s="38"/>
      <c r="B359" s="39"/>
      <c r="C359" s="226" t="s">
        <v>82</v>
      </c>
      <c r="D359" s="226" t="s">
        <v>154</v>
      </c>
      <c r="E359" s="227" t="s">
        <v>473</v>
      </c>
      <c r="F359" s="228" t="s">
        <v>474</v>
      </c>
      <c r="G359" s="229" t="s">
        <v>157</v>
      </c>
      <c r="H359" s="230">
        <v>56.009999999999998</v>
      </c>
      <c r="I359" s="231"/>
      <c r="J359" s="232">
        <f>ROUND(I359*H359,2)</f>
        <v>0</v>
      </c>
      <c r="K359" s="228" t="s">
        <v>158</v>
      </c>
      <c r="L359" s="44"/>
      <c r="M359" s="233" t="s">
        <v>1</v>
      </c>
      <c r="N359" s="234" t="s">
        <v>39</v>
      </c>
      <c r="O359" s="91"/>
      <c r="P359" s="235">
        <f>O359*H359</f>
        <v>0</v>
      </c>
      <c r="Q359" s="235">
        <v>0</v>
      </c>
      <c r="R359" s="235">
        <f>Q359*H359</f>
        <v>0</v>
      </c>
      <c r="S359" s="235">
        <v>0.0057099999999999998</v>
      </c>
      <c r="T359" s="236">
        <f>S359*H359</f>
        <v>0.31981709999999997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261</v>
      </c>
      <c r="AT359" s="237" t="s">
        <v>154</v>
      </c>
      <c r="AU359" s="237" t="s">
        <v>84</v>
      </c>
      <c r="AY359" s="17" t="s">
        <v>152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82</v>
      </c>
      <c r="BK359" s="238">
        <f>ROUND(I359*H359,2)</f>
        <v>0</v>
      </c>
      <c r="BL359" s="17" t="s">
        <v>261</v>
      </c>
      <c r="BM359" s="237" t="s">
        <v>1162</v>
      </c>
    </row>
    <row r="360" s="2" customFormat="1">
      <c r="A360" s="38"/>
      <c r="B360" s="39"/>
      <c r="C360" s="40"/>
      <c r="D360" s="239" t="s">
        <v>161</v>
      </c>
      <c r="E360" s="40"/>
      <c r="F360" s="240" t="s">
        <v>476</v>
      </c>
      <c r="G360" s="40"/>
      <c r="H360" s="40"/>
      <c r="I360" s="241"/>
      <c r="J360" s="40"/>
      <c r="K360" s="40"/>
      <c r="L360" s="44"/>
      <c r="M360" s="242"/>
      <c r="N360" s="24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161</v>
      </c>
      <c r="AU360" s="17" t="s">
        <v>84</v>
      </c>
    </row>
    <row r="361" s="2" customFormat="1">
      <c r="A361" s="38"/>
      <c r="B361" s="39"/>
      <c r="C361" s="40"/>
      <c r="D361" s="244" t="s">
        <v>163</v>
      </c>
      <c r="E361" s="40"/>
      <c r="F361" s="245" t="s">
        <v>477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163</v>
      </c>
      <c r="AU361" s="17" t="s">
        <v>84</v>
      </c>
    </row>
    <row r="362" s="15" customFormat="1">
      <c r="A362" s="15"/>
      <c r="B362" s="273"/>
      <c r="C362" s="274"/>
      <c r="D362" s="239" t="s">
        <v>241</v>
      </c>
      <c r="E362" s="275" t="s">
        <v>1</v>
      </c>
      <c r="F362" s="276" t="s">
        <v>1163</v>
      </c>
      <c r="G362" s="274"/>
      <c r="H362" s="275" t="s">
        <v>1</v>
      </c>
      <c r="I362" s="277"/>
      <c r="J362" s="274"/>
      <c r="K362" s="274"/>
      <c r="L362" s="278"/>
      <c r="M362" s="279"/>
      <c r="N362" s="280"/>
      <c r="O362" s="280"/>
      <c r="P362" s="280"/>
      <c r="Q362" s="280"/>
      <c r="R362" s="280"/>
      <c r="S362" s="280"/>
      <c r="T362" s="28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2" t="s">
        <v>241</v>
      </c>
      <c r="AU362" s="282" t="s">
        <v>84</v>
      </c>
      <c r="AV362" s="15" t="s">
        <v>82</v>
      </c>
      <c r="AW362" s="15" t="s">
        <v>31</v>
      </c>
      <c r="AX362" s="15" t="s">
        <v>74</v>
      </c>
      <c r="AY362" s="282" t="s">
        <v>152</v>
      </c>
    </row>
    <row r="363" s="13" customFormat="1">
      <c r="A363" s="13"/>
      <c r="B363" s="246"/>
      <c r="C363" s="247"/>
      <c r="D363" s="239" t="s">
        <v>241</v>
      </c>
      <c r="E363" s="248" t="s">
        <v>1</v>
      </c>
      <c r="F363" s="249" t="s">
        <v>1164</v>
      </c>
      <c r="G363" s="247"/>
      <c r="H363" s="250">
        <v>7.5599999999999996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6" t="s">
        <v>241</v>
      </c>
      <c r="AU363" s="256" t="s">
        <v>84</v>
      </c>
      <c r="AV363" s="13" t="s">
        <v>84</v>
      </c>
      <c r="AW363" s="13" t="s">
        <v>31</v>
      </c>
      <c r="AX363" s="13" t="s">
        <v>74</v>
      </c>
      <c r="AY363" s="256" t="s">
        <v>152</v>
      </c>
    </row>
    <row r="364" s="15" customFormat="1">
      <c r="A364" s="15"/>
      <c r="B364" s="273"/>
      <c r="C364" s="274"/>
      <c r="D364" s="239" t="s">
        <v>241</v>
      </c>
      <c r="E364" s="275" t="s">
        <v>1</v>
      </c>
      <c r="F364" s="276" t="s">
        <v>1125</v>
      </c>
      <c r="G364" s="274"/>
      <c r="H364" s="275" t="s">
        <v>1</v>
      </c>
      <c r="I364" s="277"/>
      <c r="J364" s="274"/>
      <c r="K364" s="274"/>
      <c r="L364" s="278"/>
      <c r="M364" s="279"/>
      <c r="N364" s="280"/>
      <c r="O364" s="280"/>
      <c r="P364" s="280"/>
      <c r="Q364" s="280"/>
      <c r="R364" s="280"/>
      <c r="S364" s="280"/>
      <c r="T364" s="28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2" t="s">
        <v>241</v>
      </c>
      <c r="AU364" s="282" t="s">
        <v>84</v>
      </c>
      <c r="AV364" s="15" t="s">
        <v>82</v>
      </c>
      <c r="AW364" s="15" t="s">
        <v>31</v>
      </c>
      <c r="AX364" s="15" t="s">
        <v>74</v>
      </c>
      <c r="AY364" s="282" t="s">
        <v>152</v>
      </c>
    </row>
    <row r="365" s="13" customFormat="1">
      <c r="A365" s="13"/>
      <c r="B365" s="246"/>
      <c r="C365" s="247"/>
      <c r="D365" s="239" t="s">
        <v>241</v>
      </c>
      <c r="E365" s="248" t="s">
        <v>1</v>
      </c>
      <c r="F365" s="249" t="s">
        <v>1165</v>
      </c>
      <c r="G365" s="247"/>
      <c r="H365" s="250">
        <v>17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6" t="s">
        <v>241</v>
      </c>
      <c r="AU365" s="256" t="s">
        <v>84</v>
      </c>
      <c r="AV365" s="13" t="s">
        <v>84</v>
      </c>
      <c r="AW365" s="13" t="s">
        <v>31</v>
      </c>
      <c r="AX365" s="13" t="s">
        <v>74</v>
      </c>
      <c r="AY365" s="256" t="s">
        <v>152</v>
      </c>
    </row>
    <row r="366" s="13" customFormat="1">
      <c r="A366" s="13"/>
      <c r="B366" s="246"/>
      <c r="C366" s="247"/>
      <c r="D366" s="239" t="s">
        <v>241</v>
      </c>
      <c r="E366" s="248" t="s">
        <v>1</v>
      </c>
      <c r="F366" s="249" t="s">
        <v>1166</v>
      </c>
      <c r="G366" s="247"/>
      <c r="H366" s="250">
        <v>10.25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241</v>
      </c>
      <c r="AU366" s="256" t="s">
        <v>84</v>
      </c>
      <c r="AV366" s="13" t="s">
        <v>84</v>
      </c>
      <c r="AW366" s="13" t="s">
        <v>31</v>
      </c>
      <c r="AX366" s="13" t="s">
        <v>74</v>
      </c>
      <c r="AY366" s="256" t="s">
        <v>152</v>
      </c>
    </row>
    <row r="367" s="15" customFormat="1">
      <c r="A367" s="15"/>
      <c r="B367" s="273"/>
      <c r="C367" s="274"/>
      <c r="D367" s="239" t="s">
        <v>241</v>
      </c>
      <c r="E367" s="275" t="s">
        <v>1</v>
      </c>
      <c r="F367" s="276" t="s">
        <v>916</v>
      </c>
      <c r="G367" s="274"/>
      <c r="H367" s="275" t="s">
        <v>1</v>
      </c>
      <c r="I367" s="277"/>
      <c r="J367" s="274"/>
      <c r="K367" s="274"/>
      <c r="L367" s="278"/>
      <c r="M367" s="279"/>
      <c r="N367" s="280"/>
      <c r="O367" s="280"/>
      <c r="P367" s="280"/>
      <c r="Q367" s="280"/>
      <c r="R367" s="280"/>
      <c r="S367" s="280"/>
      <c r="T367" s="28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2" t="s">
        <v>241</v>
      </c>
      <c r="AU367" s="282" t="s">
        <v>84</v>
      </c>
      <c r="AV367" s="15" t="s">
        <v>82</v>
      </c>
      <c r="AW367" s="15" t="s">
        <v>31</v>
      </c>
      <c r="AX367" s="15" t="s">
        <v>74</v>
      </c>
      <c r="AY367" s="282" t="s">
        <v>152</v>
      </c>
    </row>
    <row r="368" s="13" customFormat="1">
      <c r="A368" s="13"/>
      <c r="B368" s="246"/>
      <c r="C368" s="247"/>
      <c r="D368" s="239" t="s">
        <v>241</v>
      </c>
      <c r="E368" s="248" t="s">
        <v>1</v>
      </c>
      <c r="F368" s="249" t="s">
        <v>1167</v>
      </c>
      <c r="G368" s="247"/>
      <c r="H368" s="250">
        <v>2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241</v>
      </c>
      <c r="AU368" s="256" t="s">
        <v>84</v>
      </c>
      <c r="AV368" s="13" t="s">
        <v>84</v>
      </c>
      <c r="AW368" s="13" t="s">
        <v>31</v>
      </c>
      <c r="AX368" s="13" t="s">
        <v>74</v>
      </c>
      <c r="AY368" s="256" t="s">
        <v>152</v>
      </c>
    </row>
    <row r="369" s="15" customFormat="1">
      <c r="A369" s="15"/>
      <c r="B369" s="273"/>
      <c r="C369" s="274"/>
      <c r="D369" s="239" t="s">
        <v>241</v>
      </c>
      <c r="E369" s="275" t="s">
        <v>1</v>
      </c>
      <c r="F369" s="276" t="s">
        <v>1168</v>
      </c>
      <c r="G369" s="274"/>
      <c r="H369" s="275" t="s">
        <v>1</v>
      </c>
      <c r="I369" s="277"/>
      <c r="J369" s="274"/>
      <c r="K369" s="274"/>
      <c r="L369" s="278"/>
      <c r="M369" s="279"/>
      <c r="N369" s="280"/>
      <c r="O369" s="280"/>
      <c r="P369" s="280"/>
      <c r="Q369" s="280"/>
      <c r="R369" s="280"/>
      <c r="S369" s="280"/>
      <c r="T369" s="28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82" t="s">
        <v>241</v>
      </c>
      <c r="AU369" s="282" t="s">
        <v>84</v>
      </c>
      <c r="AV369" s="15" t="s">
        <v>82</v>
      </c>
      <c r="AW369" s="15" t="s">
        <v>31</v>
      </c>
      <c r="AX369" s="15" t="s">
        <v>74</v>
      </c>
      <c r="AY369" s="282" t="s">
        <v>152</v>
      </c>
    </row>
    <row r="370" s="13" customFormat="1">
      <c r="A370" s="13"/>
      <c r="B370" s="246"/>
      <c r="C370" s="247"/>
      <c r="D370" s="239" t="s">
        <v>241</v>
      </c>
      <c r="E370" s="248" t="s">
        <v>1</v>
      </c>
      <c r="F370" s="249" t="s">
        <v>1169</v>
      </c>
      <c r="G370" s="247"/>
      <c r="H370" s="250">
        <v>19.199999999999999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241</v>
      </c>
      <c r="AU370" s="256" t="s">
        <v>84</v>
      </c>
      <c r="AV370" s="13" t="s">
        <v>84</v>
      </c>
      <c r="AW370" s="13" t="s">
        <v>31</v>
      </c>
      <c r="AX370" s="13" t="s">
        <v>74</v>
      </c>
      <c r="AY370" s="256" t="s">
        <v>152</v>
      </c>
    </row>
    <row r="371" s="14" customFormat="1">
      <c r="A371" s="14"/>
      <c r="B371" s="257"/>
      <c r="C371" s="258"/>
      <c r="D371" s="239" t="s">
        <v>241</v>
      </c>
      <c r="E371" s="259" t="s">
        <v>1</v>
      </c>
      <c r="F371" s="260" t="s">
        <v>243</v>
      </c>
      <c r="G371" s="258"/>
      <c r="H371" s="261">
        <v>56.010000000000005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241</v>
      </c>
      <c r="AU371" s="267" t="s">
        <v>84</v>
      </c>
      <c r="AV371" s="14" t="s">
        <v>159</v>
      </c>
      <c r="AW371" s="14" t="s">
        <v>31</v>
      </c>
      <c r="AX371" s="14" t="s">
        <v>82</v>
      </c>
      <c r="AY371" s="267" t="s">
        <v>152</v>
      </c>
    </row>
    <row r="372" s="2" customFormat="1" ht="24.15" customHeight="1">
      <c r="A372" s="38"/>
      <c r="B372" s="39"/>
      <c r="C372" s="226" t="s">
        <v>159</v>
      </c>
      <c r="D372" s="226" t="s">
        <v>154</v>
      </c>
      <c r="E372" s="227" t="s">
        <v>1170</v>
      </c>
      <c r="F372" s="228" t="s">
        <v>1171</v>
      </c>
      <c r="G372" s="229" t="s">
        <v>206</v>
      </c>
      <c r="H372" s="230">
        <v>9.5999999999999996</v>
      </c>
      <c r="I372" s="231"/>
      <c r="J372" s="232">
        <f>ROUND(I372*H372,2)</f>
        <v>0</v>
      </c>
      <c r="K372" s="228" t="s">
        <v>158</v>
      </c>
      <c r="L372" s="44"/>
      <c r="M372" s="233" t="s">
        <v>1</v>
      </c>
      <c r="N372" s="234" t="s">
        <v>39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0.0033800000000000002</v>
      </c>
      <c r="T372" s="236">
        <f>S372*H372</f>
        <v>0.032447999999999998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261</v>
      </c>
      <c r="AT372" s="237" t="s">
        <v>154</v>
      </c>
      <c r="AU372" s="237" t="s">
        <v>84</v>
      </c>
      <c r="AY372" s="17" t="s">
        <v>152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82</v>
      </c>
      <c r="BK372" s="238">
        <f>ROUND(I372*H372,2)</f>
        <v>0</v>
      </c>
      <c r="BL372" s="17" t="s">
        <v>261</v>
      </c>
      <c r="BM372" s="237" t="s">
        <v>1172</v>
      </c>
    </row>
    <row r="373" s="2" customFormat="1">
      <c r="A373" s="38"/>
      <c r="B373" s="39"/>
      <c r="C373" s="40"/>
      <c r="D373" s="239" t="s">
        <v>161</v>
      </c>
      <c r="E373" s="40"/>
      <c r="F373" s="240" t="s">
        <v>1173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161</v>
      </c>
      <c r="AU373" s="17" t="s">
        <v>84</v>
      </c>
    </row>
    <row r="374" s="2" customFormat="1">
      <c r="A374" s="38"/>
      <c r="B374" s="39"/>
      <c r="C374" s="40"/>
      <c r="D374" s="244" t="s">
        <v>163</v>
      </c>
      <c r="E374" s="40"/>
      <c r="F374" s="245" t="s">
        <v>1174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163</v>
      </c>
      <c r="AU374" s="17" t="s">
        <v>84</v>
      </c>
    </row>
    <row r="375" s="13" customFormat="1">
      <c r="A375" s="13"/>
      <c r="B375" s="246"/>
      <c r="C375" s="247"/>
      <c r="D375" s="239" t="s">
        <v>241</v>
      </c>
      <c r="E375" s="248" t="s">
        <v>1</v>
      </c>
      <c r="F375" s="249" t="s">
        <v>1175</v>
      </c>
      <c r="G375" s="247"/>
      <c r="H375" s="250">
        <v>9.5999999999999996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6" t="s">
        <v>241</v>
      </c>
      <c r="AU375" s="256" t="s">
        <v>84</v>
      </c>
      <c r="AV375" s="13" t="s">
        <v>84</v>
      </c>
      <c r="AW375" s="13" t="s">
        <v>31</v>
      </c>
      <c r="AX375" s="13" t="s">
        <v>82</v>
      </c>
      <c r="AY375" s="256" t="s">
        <v>152</v>
      </c>
    </row>
    <row r="376" s="2" customFormat="1" ht="16.5" customHeight="1">
      <c r="A376" s="38"/>
      <c r="B376" s="39"/>
      <c r="C376" s="226" t="s">
        <v>84</v>
      </c>
      <c r="D376" s="226" t="s">
        <v>154</v>
      </c>
      <c r="E376" s="227" t="s">
        <v>484</v>
      </c>
      <c r="F376" s="228" t="s">
        <v>485</v>
      </c>
      <c r="G376" s="229" t="s">
        <v>206</v>
      </c>
      <c r="H376" s="230">
        <v>24</v>
      </c>
      <c r="I376" s="231"/>
      <c r="J376" s="232">
        <f>ROUND(I376*H376,2)</f>
        <v>0</v>
      </c>
      <c r="K376" s="228" t="s">
        <v>158</v>
      </c>
      <c r="L376" s="44"/>
      <c r="M376" s="233" t="s">
        <v>1</v>
      </c>
      <c r="N376" s="234" t="s">
        <v>39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0.0016999999999999999</v>
      </c>
      <c r="T376" s="236">
        <f>S376*H376</f>
        <v>0.040799999999999996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261</v>
      </c>
      <c r="AT376" s="237" t="s">
        <v>154</v>
      </c>
      <c r="AU376" s="237" t="s">
        <v>84</v>
      </c>
      <c r="AY376" s="17" t="s">
        <v>152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82</v>
      </c>
      <c r="BK376" s="238">
        <f>ROUND(I376*H376,2)</f>
        <v>0</v>
      </c>
      <c r="BL376" s="17" t="s">
        <v>261</v>
      </c>
      <c r="BM376" s="237" t="s">
        <v>1176</v>
      </c>
    </row>
    <row r="377" s="2" customFormat="1">
      <c r="A377" s="38"/>
      <c r="B377" s="39"/>
      <c r="C377" s="40"/>
      <c r="D377" s="239" t="s">
        <v>161</v>
      </c>
      <c r="E377" s="40"/>
      <c r="F377" s="240" t="s">
        <v>487</v>
      </c>
      <c r="G377" s="40"/>
      <c r="H377" s="40"/>
      <c r="I377" s="241"/>
      <c r="J377" s="40"/>
      <c r="K377" s="40"/>
      <c r="L377" s="44"/>
      <c r="M377" s="242"/>
      <c r="N377" s="24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161</v>
      </c>
      <c r="AU377" s="17" t="s">
        <v>84</v>
      </c>
    </row>
    <row r="378" s="2" customFormat="1">
      <c r="A378" s="38"/>
      <c r="B378" s="39"/>
      <c r="C378" s="40"/>
      <c r="D378" s="244" t="s">
        <v>163</v>
      </c>
      <c r="E378" s="40"/>
      <c r="F378" s="245" t="s">
        <v>488</v>
      </c>
      <c r="G378" s="40"/>
      <c r="H378" s="40"/>
      <c r="I378" s="241"/>
      <c r="J378" s="40"/>
      <c r="K378" s="40"/>
      <c r="L378" s="44"/>
      <c r="M378" s="242"/>
      <c r="N378" s="243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163</v>
      </c>
      <c r="AU378" s="17" t="s">
        <v>84</v>
      </c>
    </row>
    <row r="379" s="15" customFormat="1">
      <c r="A379" s="15"/>
      <c r="B379" s="273"/>
      <c r="C379" s="274"/>
      <c r="D379" s="239" t="s">
        <v>241</v>
      </c>
      <c r="E379" s="275" t="s">
        <v>1</v>
      </c>
      <c r="F379" s="276" t="s">
        <v>1177</v>
      </c>
      <c r="G379" s="274"/>
      <c r="H379" s="275" t="s">
        <v>1</v>
      </c>
      <c r="I379" s="277"/>
      <c r="J379" s="274"/>
      <c r="K379" s="274"/>
      <c r="L379" s="278"/>
      <c r="M379" s="279"/>
      <c r="N379" s="280"/>
      <c r="O379" s="280"/>
      <c r="P379" s="280"/>
      <c r="Q379" s="280"/>
      <c r="R379" s="280"/>
      <c r="S379" s="280"/>
      <c r="T379" s="28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2" t="s">
        <v>241</v>
      </c>
      <c r="AU379" s="282" t="s">
        <v>84</v>
      </c>
      <c r="AV379" s="15" t="s">
        <v>82</v>
      </c>
      <c r="AW379" s="15" t="s">
        <v>31</v>
      </c>
      <c r="AX379" s="15" t="s">
        <v>74</v>
      </c>
      <c r="AY379" s="282" t="s">
        <v>152</v>
      </c>
    </row>
    <row r="380" s="13" customFormat="1">
      <c r="A380" s="13"/>
      <c r="B380" s="246"/>
      <c r="C380" s="247"/>
      <c r="D380" s="239" t="s">
        <v>241</v>
      </c>
      <c r="E380" s="248" t="s">
        <v>1</v>
      </c>
      <c r="F380" s="249" t="s">
        <v>1178</v>
      </c>
      <c r="G380" s="247"/>
      <c r="H380" s="250">
        <v>18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241</v>
      </c>
      <c r="AU380" s="256" t="s">
        <v>84</v>
      </c>
      <c r="AV380" s="13" t="s">
        <v>84</v>
      </c>
      <c r="AW380" s="13" t="s">
        <v>31</v>
      </c>
      <c r="AX380" s="13" t="s">
        <v>74</v>
      </c>
      <c r="AY380" s="256" t="s">
        <v>152</v>
      </c>
    </row>
    <row r="381" s="15" customFormat="1">
      <c r="A381" s="15"/>
      <c r="B381" s="273"/>
      <c r="C381" s="274"/>
      <c r="D381" s="239" t="s">
        <v>241</v>
      </c>
      <c r="E381" s="275" t="s">
        <v>1</v>
      </c>
      <c r="F381" s="276" t="s">
        <v>1179</v>
      </c>
      <c r="G381" s="274"/>
      <c r="H381" s="275" t="s">
        <v>1</v>
      </c>
      <c r="I381" s="277"/>
      <c r="J381" s="274"/>
      <c r="K381" s="274"/>
      <c r="L381" s="278"/>
      <c r="M381" s="279"/>
      <c r="N381" s="280"/>
      <c r="O381" s="280"/>
      <c r="P381" s="280"/>
      <c r="Q381" s="280"/>
      <c r="R381" s="280"/>
      <c r="S381" s="280"/>
      <c r="T381" s="28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82" t="s">
        <v>241</v>
      </c>
      <c r="AU381" s="282" t="s">
        <v>84</v>
      </c>
      <c r="AV381" s="15" t="s">
        <v>82</v>
      </c>
      <c r="AW381" s="15" t="s">
        <v>31</v>
      </c>
      <c r="AX381" s="15" t="s">
        <v>74</v>
      </c>
      <c r="AY381" s="282" t="s">
        <v>152</v>
      </c>
    </row>
    <row r="382" s="13" customFormat="1">
      <c r="A382" s="13"/>
      <c r="B382" s="246"/>
      <c r="C382" s="247"/>
      <c r="D382" s="239" t="s">
        <v>241</v>
      </c>
      <c r="E382" s="248" t="s">
        <v>1</v>
      </c>
      <c r="F382" s="249" t="s">
        <v>1180</v>
      </c>
      <c r="G382" s="247"/>
      <c r="H382" s="250">
        <v>6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241</v>
      </c>
      <c r="AU382" s="256" t="s">
        <v>84</v>
      </c>
      <c r="AV382" s="13" t="s">
        <v>84</v>
      </c>
      <c r="AW382" s="13" t="s">
        <v>31</v>
      </c>
      <c r="AX382" s="13" t="s">
        <v>74</v>
      </c>
      <c r="AY382" s="256" t="s">
        <v>152</v>
      </c>
    </row>
    <row r="383" s="14" customFormat="1">
      <c r="A383" s="14"/>
      <c r="B383" s="257"/>
      <c r="C383" s="258"/>
      <c r="D383" s="239" t="s">
        <v>241</v>
      </c>
      <c r="E383" s="259" t="s">
        <v>1</v>
      </c>
      <c r="F383" s="260" t="s">
        <v>243</v>
      </c>
      <c r="G383" s="258"/>
      <c r="H383" s="261">
        <v>24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241</v>
      </c>
      <c r="AU383" s="267" t="s">
        <v>84</v>
      </c>
      <c r="AV383" s="14" t="s">
        <v>159</v>
      </c>
      <c r="AW383" s="14" t="s">
        <v>31</v>
      </c>
      <c r="AX383" s="14" t="s">
        <v>82</v>
      </c>
      <c r="AY383" s="267" t="s">
        <v>152</v>
      </c>
    </row>
    <row r="384" s="2" customFormat="1" ht="16.5" customHeight="1">
      <c r="A384" s="38"/>
      <c r="B384" s="39"/>
      <c r="C384" s="226" t="s">
        <v>182</v>
      </c>
      <c r="D384" s="226" t="s">
        <v>154</v>
      </c>
      <c r="E384" s="227" t="s">
        <v>1181</v>
      </c>
      <c r="F384" s="228" t="s">
        <v>1182</v>
      </c>
      <c r="G384" s="229" t="s">
        <v>206</v>
      </c>
      <c r="H384" s="230">
        <v>7</v>
      </c>
      <c r="I384" s="231"/>
      <c r="J384" s="232">
        <f>ROUND(I384*H384,2)</f>
        <v>0</v>
      </c>
      <c r="K384" s="228" t="s">
        <v>158</v>
      </c>
      <c r="L384" s="44"/>
      <c r="M384" s="233" t="s">
        <v>1</v>
      </c>
      <c r="N384" s="234" t="s">
        <v>39</v>
      </c>
      <c r="O384" s="91"/>
      <c r="P384" s="235">
        <f>O384*H384</f>
        <v>0</v>
      </c>
      <c r="Q384" s="235">
        <v>0</v>
      </c>
      <c r="R384" s="235">
        <f>Q384*H384</f>
        <v>0</v>
      </c>
      <c r="S384" s="235">
        <v>0.00175</v>
      </c>
      <c r="T384" s="236">
        <f>S384*H384</f>
        <v>0.012250000000000001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261</v>
      </c>
      <c r="AT384" s="237" t="s">
        <v>154</v>
      </c>
      <c r="AU384" s="237" t="s">
        <v>84</v>
      </c>
      <c r="AY384" s="17" t="s">
        <v>152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82</v>
      </c>
      <c r="BK384" s="238">
        <f>ROUND(I384*H384,2)</f>
        <v>0</v>
      </c>
      <c r="BL384" s="17" t="s">
        <v>261</v>
      </c>
      <c r="BM384" s="237" t="s">
        <v>1183</v>
      </c>
    </row>
    <row r="385" s="2" customFormat="1">
      <c r="A385" s="38"/>
      <c r="B385" s="39"/>
      <c r="C385" s="40"/>
      <c r="D385" s="239" t="s">
        <v>161</v>
      </c>
      <c r="E385" s="40"/>
      <c r="F385" s="240" t="s">
        <v>1184</v>
      </c>
      <c r="G385" s="40"/>
      <c r="H385" s="40"/>
      <c r="I385" s="241"/>
      <c r="J385" s="40"/>
      <c r="K385" s="40"/>
      <c r="L385" s="44"/>
      <c r="M385" s="242"/>
      <c r="N385" s="243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161</v>
      </c>
      <c r="AU385" s="17" t="s">
        <v>84</v>
      </c>
    </row>
    <row r="386" s="2" customFormat="1">
      <c r="A386" s="38"/>
      <c r="B386" s="39"/>
      <c r="C386" s="40"/>
      <c r="D386" s="244" t="s">
        <v>163</v>
      </c>
      <c r="E386" s="40"/>
      <c r="F386" s="245" t="s">
        <v>1185</v>
      </c>
      <c r="G386" s="40"/>
      <c r="H386" s="40"/>
      <c r="I386" s="241"/>
      <c r="J386" s="40"/>
      <c r="K386" s="40"/>
      <c r="L386" s="44"/>
      <c r="M386" s="242"/>
      <c r="N386" s="243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163</v>
      </c>
      <c r="AU386" s="17" t="s">
        <v>84</v>
      </c>
    </row>
    <row r="387" s="15" customFormat="1">
      <c r="A387" s="15"/>
      <c r="B387" s="273"/>
      <c r="C387" s="274"/>
      <c r="D387" s="239" t="s">
        <v>241</v>
      </c>
      <c r="E387" s="275" t="s">
        <v>1</v>
      </c>
      <c r="F387" s="276" t="s">
        <v>1186</v>
      </c>
      <c r="G387" s="274"/>
      <c r="H387" s="275" t="s">
        <v>1</v>
      </c>
      <c r="I387" s="277"/>
      <c r="J387" s="274"/>
      <c r="K387" s="274"/>
      <c r="L387" s="278"/>
      <c r="M387" s="279"/>
      <c r="N387" s="280"/>
      <c r="O387" s="280"/>
      <c r="P387" s="280"/>
      <c r="Q387" s="280"/>
      <c r="R387" s="280"/>
      <c r="S387" s="280"/>
      <c r="T387" s="28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2" t="s">
        <v>241</v>
      </c>
      <c r="AU387" s="282" t="s">
        <v>84</v>
      </c>
      <c r="AV387" s="15" t="s">
        <v>82</v>
      </c>
      <c r="AW387" s="15" t="s">
        <v>31</v>
      </c>
      <c r="AX387" s="15" t="s">
        <v>74</v>
      </c>
      <c r="AY387" s="282" t="s">
        <v>152</v>
      </c>
    </row>
    <row r="388" s="13" customFormat="1">
      <c r="A388" s="13"/>
      <c r="B388" s="246"/>
      <c r="C388" s="247"/>
      <c r="D388" s="239" t="s">
        <v>241</v>
      </c>
      <c r="E388" s="248" t="s">
        <v>1</v>
      </c>
      <c r="F388" s="249" t="s">
        <v>1187</v>
      </c>
      <c r="G388" s="247"/>
      <c r="H388" s="250">
        <v>3.6000000000000001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6" t="s">
        <v>241</v>
      </c>
      <c r="AU388" s="256" t="s">
        <v>84</v>
      </c>
      <c r="AV388" s="13" t="s">
        <v>84</v>
      </c>
      <c r="AW388" s="13" t="s">
        <v>31</v>
      </c>
      <c r="AX388" s="13" t="s">
        <v>74</v>
      </c>
      <c r="AY388" s="256" t="s">
        <v>152</v>
      </c>
    </row>
    <row r="389" s="15" customFormat="1">
      <c r="A389" s="15"/>
      <c r="B389" s="273"/>
      <c r="C389" s="274"/>
      <c r="D389" s="239" t="s">
        <v>241</v>
      </c>
      <c r="E389" s="275" t="s">
        <v>1</v>
      </c>
      <c r="F389" s="276" t="s">
        <v>1188</v>
      </c>
      <c r="G389" s="274"/>
      <c r="H389" s="275" t="s">
        <v>1</v>
      </c>
      <c r="I389" s="277"/>
      <c r="J389" s="274"/>
      <c r="K389" s="274"/>
      <c r="L389" s="278"/>
      <c r="M389" s="279"/>
      <c r="N389" s="280"/>
      <c r="O389" s="280"/>
      <c r="P389" s="280"/>
      <c r="Q389" s="280"/>
      <c r="R389" s="280"/>
      <c r="S389" s="280"/>
      <c r="T389" s="28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2" t="s">
        <v>241</v>
      </c>
      <c r="AU389" s="282" t="s">
        <v>84</v>
      </c>
      <c r="AV389" s="15" t="s">
        <v>82</v>
      </c>
      <c r="AW389" s="15" t="s">
        <v>31</v>
      </c>
      <c r="AX389" s="15" t="s">
        <v>74</v>
      </c>
      <c r="AY389" s="282" t="s">
        <v>152</v>
      </c>
    </row>
    <row r="390" s="13" customFormat="1">
      <c r="A390" s="13"/>
      <c r="B390" s="246"/>
      <c r="C390" s="247"/>
      <c r="D390" s="239" t="s">
        <v>241</v>
      </c>
      <c r="E390" s="248" t="s">
        <v>1</v>
      </c>
      <c r="F390" s="249" t="s">
        <v>1189</v>
      </c>
      <c r="G390" s="247"/>
      <c r="H390" s="250">
        <v>3.3999999999999999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6" t="s">
        <v>241</v>
      </c>
      <c r="AU390" s="256" t="s">
        <v>84</v>
      </c>
      <c r="AV390" s="13" t="s">
        <v>84</v>
      </c>
      <c r="AW390" s="13" t="s">
        <v>31</v>
      </c>
      <c r="AX390" s="13" t="s">
        <v>74</v>
      </c>
      <c r="AY390" s="256" t="s">
        <v>152</v>
      </c>
    </row>
    <row r="391" s="14" customFormat="1">
      <c r="A391" s="14"/>
      <c r="B391" s="257"/>
      <c r="C391" s="258"/>
      <c r="D391" s="239" t="s">
        <v>241</v>
      </c>
      <c r="E391" s="259" t="s">
        <v>1</v>
      </c>
      <c r="F391" s="260" t="s">
        <v>243</v>
      </c>
      <c r="G391" s="258"/>
      <c r="H391" s="261">
        <v>7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241</v>
      </c>
      <c r="AU391" s="267" t="s">
        <v>84</v>
      </c>
      <c r="AV391" s="14" t="s">
        <v>159</v>
      </c>
      <c r="AW391" s="14" t="s">
        <v>31</v>
      </c>
      <c r="AX391" s="14" t="s">
        <v>82</v>
      </c>
      <c r="AY391" s="267" t="s">
        <v>152</v>
      </c>
    </row>
    <row r="392" s="2" customFormat="1" ht="16.5" customHeight="1">
      <c r="A392" s="38"/>
      <c r="B392" s="39"/>
      <c r="C392" s="226" t="s">
        <v>190</v>
      </c>
      <c r="D392" s="226" t="s">
        <v>154</v>
      </c>
      <c r="E392" s="227" t="s">
        <v>1190</v>
      </c>
      <c r="F392" s="228" t="s">
        <v>1191</v>
      </c>
      <c r="G392" s="229" t="s">
        <v>157</v>
      </c>
      <c r="H392" s="230">
        <v>2</v>
      </c>
      <c r="I392" s="231"/>
      <c r="J392" s="232">
        <f>ROUND(I392*H392,2)</f>
        <v>0</v>
      </c>
      <c r="K392" s="228" t="s">
        <v>158</v>
      </c>
      <c r="L392" s="44"/>
      <c r="M392" s="233" t="s">
        <v>1</v>
      </c>
      <c r="N392" s="234" t="s">
        <v>39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0.0058399999999999997</v>
      </c>
      <c r="T392" s="236">
        <f>S392*H392</f>
        <v>0.011679999999999999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261</v>
      </c>
      <c r="AT392" s="237" t="s">
        <v>154</v>
      </c>
      <c r="AU392" s="237" t="s">
        <v>84</v>
      </c>
      <c r="AY392" s="17" t="s">
        <v>152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82</v>
      </c>
      <c r="BK392" s="238">
        <f>ROUND(I392*H392,2)</f>
        <v>0</v>
      </c>
      <c r="BL392" s="17" t="s">
        <v>261</v>
      </c>
      <c r="BM392" s="237" t="s">
        <v>1192</v>
      </c>
    </row>
    <row r="393" s="2" customFormat="1">
      <c r="A393" s="38"/>
      <c r="B393" s="39"/>
      <c r="C393" s="40"/>
      <c r="D393" s="239" t="s">
        <v>161</v>
      </c>
      <c r="E393" s="40"/>
      <c r="F393" s="240" t="s">
        <v>1193</v>
      </c>
      <c r="G393" s="40"/>
      <c r="H393" s="40"/>
      <c r="I393" s="241"/>
      <c r="J393" s="40"/>
      <c r="K393" s="40"/>
      <c r="L393" s="44"/>
      <c r="M393" s="242"/>
      <c r="N393" s="243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161</v>
      </c>
      <c r="AU393" s="17" t="s">
        <v>84</v>
      </c>
    </row>
    <row r="394" s="2" customFormat="1">
      <c r="A394" s="38"/>
      <c r="B394" s="39"/>
      <c r="C394" s="40"/>
      <c r="D394" s="244" t="s">
        <v>163</v>
      </c>
      <c r="E394" s="40"/>
      <c r="F394" s="245" t="s">
        <v>1194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163</v>
      </c>
      <c r="AU394" s="17" t="s">
        <v>84</v>
      </c>
    </row>
    <row r="395" s="15" customFormat="1">
      <c r="A395" s="15"/>
      <c r="B395" s="273"/>
      <c r="C395" s="274"/>
      <c r="D395" s="239" t="s">
        <v>241</v>
      </c>
      <c r="E395" s="275" t="s">
        <v>1</v>
      </c>
      <c r="F395" s="276" t="s">
        <v>1195</v>
      </c>
      <c r="G395" s="274"/>
      <c r="H395" s="275" t="s">
        <v>1</v>
      </c>
      <c r="I395" s="277"/>
      <c r="J395" s="274"/>
      <c r="K395" s="274"/>
      <c r="L395" s="278"/>
      <c r="M395" s="279"/>
      <c r="N395" s="280"/>
      <c r="O395" s="280"/>
      <c r="P395" s="280"/>
      <c r="Q395" s="280"/>
      <c r="R395" s="280"/>
      <c r="S395" s="280"/>
      <c r="T395" s="28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2" t="s">
        <v>241</v>
      </c>
      <c r="AU395" s="282" t="s">
        <v>84</v>
      </c>
      <c r="AV395" s="15" t="s">
        <v>82</v>
      </c>
      <c r="AW395" s="15" t="s">
        <v>31</v>
      </c>
      <c r="AX395" s="15" t="s">
        <v>74</v>
      </c>
      <c r="AY395" s="282" t="s">
        <v>152</v>
      </c>
    </row>
    <row r="396" s="13" customFormat="1">
      <c r="A396" s="13"/>
      <c r="B396" s="246"/>
      <c r="C396" s="247"/>
      <c r="D396" s="239" t="s">
        <v>241</v>
      </c>
      <c r="E396" s="248" t="s">
        <v>1</v>
      </c>
      <c r="F396" s="249" t="s">
        <v>1196</v>
      </c>
      <c r="G396" s="247"/>
      <c r="H396" s="250">
        <v>2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6" t="s">
        <v>241</v>
      </c>
      <c r="AU396" s="256" t="s">
        <v>84</v>
      </c>
      <c r="AV396" s="13" t="s">
        <v>84</v>
      </c>
      <c r="AW396" s="13" t="s">
        <v>31</v>
      </c>
      <c r="AX396" s="13" t="s">
        <v>82</v>
      </c>
      <c r="AY396" s="256" t="s">
        <v>152</v>
      </c>
    </row>
    <row r="397" s="2" customFormat="1" ht="16.5" customHeight="1">
      <c r="A397" s="38"/>
      <c r="B397" s="39"/>
      <c r="C397" s="226" t="s">
        <v>196</v>
      </c>
      <c r="D397" s="226" t="s">
        <v>154</v>
      </c>
      <c r="E397" s="227" t="s">
        <v>312</v>
      </c>
      <c r="F397" s="228" t="s">
        <v>313</v>
      </c>
      <c r="G397" s="229" t="s">
        <v>206</v>
      </c>
      <c r="H397" s="230">
        <v>23</v>
      </c>
      <c r="I397" s="231"/>
      <c r="J397" s="232">
        <f>ROUND(I397*H397,2)</f>
        <v>0</v>
      </c>
      <c r="K397" s="228" t="s">
        <v>158</v>
      </c>
      <c r="L397" s="44"/>
      <c r="M397" s="233" t="s">
        <v>1</v>
      </c>
      <c r="N397" s="234" t="s">
        <v>39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0.0025999999999999999</v>
      </c>
      <c r="T397" s="236">
        <f>S397*H397</f>
        <v>0.059799999999999999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261</v>
      </c>
      <c r="AT397" s="237" t="s">
        <v>154</v>
      </c>
      <c r="AU397" s="237" t="s">
        <v>84</v>
      </c>
      <c r="AY397" s="17" t="s">
        <v>152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82</v>
      </c>
      <c r="BK397" s="238">
        <f>ROUND(I397*H397,2)</f>
        <v>0</v>
      </c>
      <c r="BL397" s="17" t="s">
        <v>261</v>
      </c>
      <c r="BM397" s="237" t="s">
        <v>1197</v>
      </c>
    </row>
    <row r="398" s="2" customFormat="1">
      <c r="A398" s="38"/>
      <c r="B398" s="39"/>
      <c r="C398" s="40"/>
      <c r="D398" s="239" t="s">
        <v>161</v>
      </c>
      <c r="E398" s="40"/>
      <c r="F398" s="240" t="s">
        <v>315</v>
      </c>
      <c r="G398" s="40"/>
      <c r="H398" s="40"/>
      <c r="I398" s="241"/>
      <c r="J398" s="40"/>
      <c r="K398" s="40"/>
      <c r="L398" s="44"/>
      <c r="M398" s="242"/>
      <c r="N398" s="24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161</v>
      </c>
      <c r="AU398" s="17" t="s">
        <v>84</v>
      </c>
    </row>
    <row r="399" s="2" customFormat="1">
      <c r="A399" s="38"/>
      <c r="B399" s="39"/>
      <c r="C399" s="40"/>
      <c r="D399" s="244" t="s">
        <v>163</v>
      </c>
      <c r="E399" s="40"/>
      <c r="F399" s="245" t="s">
        <v>316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163</v>
      </c>
      <c r="AU399" s="17" t="s">
        <v>84</v>
      </c>
    </row>
    <row r="400" s="15" customFormat="1">
      <c r="A400" s="15"/>
      <c r="B400" s="273"/>
      <c r="C400" s="274"/>
      <c r="D400" s="239" t="s">
        <v>241</v>
      </c>
      <c r="E400" s="275" t="s">
        <v>1</v>
      </c>
      <c r="F400" s="276" t="s">
        <v>1019</v>
      </c>
      <c r="G400" s="274"/>
      <c r="H400" s="275" t="s">
        <v>1</v>
      </c>
      <c r="I400" s="277"/>
      <c r="J400" s="274"/>
      <c r="K400" s="274"/>
      <c r="L400" s="278"/>
      <c r="M400" s="279"/>
      <c r="N400" s="280"/>
      <c r="O400" s="280"/>
      <c r="P400" s="280"/>
      <c r="Q400" s="280"/>
      <c r="R400" s="280"/>
      <c r="S400" s="280"/>
      <c r="T400" s="28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2" t="s">
        <v>241</v>
      </c>
      <c r="AU400" s="282" t="s">
        <v>84</v>
      </c>
      <c r="AV400" s="15" t="s">
        <v>82</v>
      </c>
      <c r="AW400" s="15" t="s">
        <v>31</v>
      </c>
      <c r="AX400" s="15" t="s">
        <v>74</v>
      </c>
      <c r="AY400" s="282" t="s">
        <v>152</v>
      </c>
    </row>
    <row r="401" s="13" customFormat="1">
      <c r="A401" s="13"/>
      <c r="B401" s="246"/>
      <c r="C401" s="247"/>
      <c r="D401" s="239" t="s">
        <v>241</v>
      </c>
      <c r="E401" s="248" t="s">
        <v>1</v>
      </c>
      <c r="F401" s="249" t="s">
        <v>1198</v>
      </c>
      <c r="G401" s="247"/>
      <c r="H401" s="250">
        <v>19.199999999999999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6" t="s">
        <v>241</v>
      </c>
      <c r="AU401" s="256" t="s">
        <v>84</v>
      </c>
      <c r="AV401" s="13" t="s">
        <v>84</v>
      </c>
      <c r="AW401" s="13" t="s">
        <v>31</v>
      </c>
      <c r="AX401" s="13" t="s">
        <v>74</v>
      </c>
      <c r="AY401" s="256" t="s">
        <v>152</v>
      </c>
    </row>
    <row r="402" s="15" customFormat="1">
      <c r="A402" s="15"/>
      <c r="B402" s="273"/>
      <c r="C402" s="274"/>
      <c r="D402" s="239" t="s">
        <v>241</v>
      </c>
      <c r="E402" s="275" t="s">
        <v>1</v>
      </c>
      <c r="F402" s="276" t="s">
        <v>810</v>
      </c>
      <c r="G402" s="274"/>
      <c r="H402" s="275" t="s">
        <v>1</v>
      </c>
      <c r="I402" s="277"/>
      <c r="J402" s="274"/>
      <c r="K402" s="274"/>
      <c r="L402" s="278"/>
      <c r="M402" s="279"/>
      <c r="N402" s="280"/>
      <c r="O402" s="280"/>
      <c r="P402" s="280"/>
      <c r="Q402" s="280"/>
      <c r="R402" s="280"/>
      <c r="S402" s="280"/>
      <c r="T402" s="281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2" t="s">
        <v>241</v>
      </c>
      <c r="AU402" s="282" t="s">
        <v>84</v>
      </c>
      <c r="AV402" s="15" t="s">
        <v>82</v>
      </c>
      <c r="AW402" s="15" t="s">
        <v>31</v>
      </c>
      <c r="AX402" s="15" t="s">
        <v>74</v>
      </c>
      <c r="AY402" s="282" t="s">
        <v>152</v>
      </c>
    </row>
    <row r="403" s="13" customFormat="1">
      <c r="A403" s="13"/>
      <c r="B403" s="246"/>
      <c r="C403" s="247"/>
      <c r="D403" s="239" t="s">
        <v>241</v>
      </c>
      <c r="E403" s="248" t="s">
        <v>1</v>
      </c>
      <c r="F403" s="249" t="s">
        <v>1199</v>
      </c>
      <c r="G403" s="247"/>
      <c r="H403" s="250">
        <v>3.7999999999999998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6" t="s">
        <v>241</v>
      </c>
      <c r="AU403" s="256" t="s">
        <v>84</v>
      </c>
      <c r="AV403" s="13" t="s">
        <v>84</v>
      </c>
      <c r="AW403" s="13" t="s">
        <v>31</v>
      </c>
      <c r="AX403" s="13" t="s">
        <v>74</v>
      </c>
      <c r="AY403" s="256" t="s">
        <v>152</v>
      </c>
    </row>
    <row r="404" s="14" customFormat="1">
      <c r="A404" s="14"/>
      <c r="B404" s="257"/>
      <c r="C404" s="258"/>
      <c r="D404" s="239" t="s">
        <v>241</v>
      </c>
      <c r="E404" s="259" t="s">
        <v>1</v>
      </c>
      <c r="F404" s="260" t="s">
        <v>243</v>
      </c>
      <c r="G404" s="258"/>
      <c r="H404" s="261">
        <v>23</v>
      </c>
      <c r="I404" s="262"/>
      <c r="J404" s="258"/>
      <c r="K404" s="258"/>
      <c r="L404" s="263"/>
      <c r="M404" s="264"/>
      <c r="N404" s="265"/>
      <c r="O404" s="265"/>
      <c r="P404" s="265"/>
      <c r="Q404" s="265"/>
      <c r="R404" s="265"/>
      <c r="S404" s="265"/>
      <c r="T404" s="26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7" t="s">
        <v>241</v>
      </c>
      <c r="AU404" s="267" t="s">
        <v>84</v>
      </c>
      <c r="AV404" s="14" t="s">
        <v>159</v>
      </c>
      <c r="AW404" s="14" t="s">
        <v>31</v>
      </c>
      <c r="AX404" s="14" t="s">
        <v>82</v>
      </c>
      <c r="AY404" s="267" t="s">
        <v>152</v>
      </c>
    </row>
    <row r="405" s="2" customFormat="1" ht="16.5" customHeight="1">
      <c r="A405" s="38"/>
      <c r="B405" s="39"/>
      <c r="C405" s="226" t="s">
        <v>203</v>
      </c>
      <c r="D405" s="226" t="s">
        <v>154</v>
      </c>
      <c r="E405" s="227" t="s">
        <v>318</v>
      </c>
      <c r="F405" s="228" t="s">
        <v>319</v>
      </c>
      <c r="G405" s="229" t="s">
        <v>206</v>
      </c>
      <c r="H405" s="230">
        <v>10</v>
      </c>
      <c r="I405" s="231"/>
      <c r="J405" s="232">
        <f>ROUND(I405*H405,2)</f>
        <v>0</v>
      </c>
      <c r="K405" s="228" t="s">
        <v>158</v>
      </c>
      <c r="L405" s="44"/>
      <c r="M405" s="233" t="s">
        <v>1</v>
      </c>
      <c r="N405" s="234" t="s">
        <v>39</v>
      </c>
      <c r="O405" s="91"/>
      <c r="P405" s="235">
        <f>O405*H405</f>
        <v>0</v>
      </c>
      <c r="Q405" s="235">
        <v>0</v>
      </c>
      <c r="R405" s="235">
        <f>Q405*H405</f>
        <v>0</v>
      </c>
      <c r="S405" s="235">
        <v>0.0039399999999999999</v>
      </c>
      <c r="T405" s="236">
        <f>S405*H405</f>
        <v>0.039399999999999998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261</v>
      </c>
      <c r="AT405" s="237" t="s">
        <v>154</v>
      </c>
      <c r="AU405" s="237" t="s">
        <v>84</v>
      </c>
      <c r="AY405" s="17" t="s">
        <v>152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82</v>
      </c>
      <c r="BK405" s="238">
        <f>ROUND(I405*H405,2)</f>
        <v>0</v>
      </c>
      <c r="BL405" s="17" t="s">
        <v>261</v>
      </c>
      <c r="BM405" s="237" t="s">
        <v>1200</v>
      </c>
    </row>
    <row r="406" s="2" customFormat="1">
      <c r="A406" s="38"/>
      <c r="B406" s="39"/>
      <c r="C406" s="40"/>
      <c r="D406" s="239" t="s">
        <v>161</v>
      </c>
      <c r="E406" s="40"/>
      <c r="F406" s="240" t="s">
        <v>321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161</v>
      </c>
      <c r="AU406" s="17" t="s">
        <v>84</v>
      </c>
    </row>
    <row r="407" s="2" customFormat="1">
      <c r="A407" s="38"/>
      <c r="B407" s="39"/>
      <c r="C407" s="40"/>
      <c r="D407" s="244" t="s">
        <v>163</v>
      </c>
      <c r="E407" s="40"/>
      <c r="F407" s="245" t="s">
        <v>322</v>
      </c>
      <c r="G407" s="40"/>
      <c r="H407" s="40"/>
      <c r="I407" s="241"/>
      <c r="J407" s="40"/>
      <c r="K407" s="40"/>
      <c r="L407" s="44"/>
      <c r="M407" s="242"/>
      <c r="N407" s="243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163</v>
      </c>
      <c r="AU407" s="17" t="s">
        <v>84</v>
      </c>
    </row>
    <row r="408" s="15" customFormat="1">
      <c r="A408" s="15"/>
      <c r="B408" s="273"/>
      <c r="C408" s="274"/>
      <c r="D408" s="239" t="s">
        <v>241</v>
      </c>
      <c r="E408" s="275" t="s">
        <v>1</v>
      </c>
      <c r="F408" s="276" t="s">
        <v>1201</v>
      </c>
      <c r="G408" s="274"/>
      <c r="H408" s="275" t="s">
        <v>1</v>
      </c>
      <c r="I408" s="277"/>
      <c r="J408" s="274"/>
      <c r="K408" s="274"/>
      <c r="L408" s="278"/>
      <c r="M408" s="279"/>
      <c r="N408" s="280"/>
      <c r="O408" s="280"/>
      <c r="P408" s="280"/>
      <c r="Q408" s="280"/>
      <c r="R408" s="280"/>
      <c r="S408" s="280"/>
      <c r="T408" s="28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2" t="s">
        <v>241</v>
      </c>
      <c r="AU408" s="282" t="s">
        <v>84</v>
      </c>
      <c r="AV408" s="15" t="s">
        <v>82</v>
      </c>
      <c r="AW408" s="15" t="s">
        <v>31</v>
      </c>
      <c r="AX408" s="15" t="s">
        <v>74</v>
      </c>
      <c r="AY408" s="282" t="s">
        <v>152</v>
      </c>
    </row>
    <row r="409" s="13" customFormat="1">
      <c r="A409" s="13"/>
      <c r="B409" s="246"/>
      <c r="C409" s="247"/>
      <c r="D409" s="239" t="s">
        <v>241</v>
      </c>
      <c r="E409" s="248" t="s">
        <v>1</v>
      </c>
      <c r="F409" s="249" t="s">
        <v>1202</v>
      </c>
      <c r="G409" s="247"/>
      <c r="H409" s="250">
        <v>10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6" t="s">
        <v>241</v>
      </c>
      <c r="AU409" s="256" t="s">
        <v>84</v>
      </c>
      <c r="AV409" s="13" t="s">
        <v>84</v>
      </c>
      <c r="AW409" s="13" t="s">
        <v>31</v>
      </c>
      <c r="AX409" s="13" t="s">
        <v>82</v>
      </c>
      <c r="AY409" s="256" t="s">
        <v>152</v>
      </c>
    </row>
    <row r="410" s="12" customFormat="1" ht="22.8" customHeight="1">
      <c r="A410" s="12"/>
      <c r="B410" s="210"/>
      <c r="C410" s="211"/>
      <c r="D410" s="212" t="s">
        <v>73</v>
      </c>
      <c r="E410" s="224" t="s">
        <v>323</v>
      </c>
      <c r="F410" s="224" t="s">
        <v>324</v>
      </c>
      <c r="G410" s="211"/>
      <c r="H410" s="211"/>
      <c r="I410" s="214"/>
      <c r="J410" s="225">
        <f>BK410</f>
        <v>0</v>
      </c>
      <c r="K410" s="211"/>
      <c r="L410" s="216"/>
      <c r="M410" s="217"/>
      <c r="N410" s="218"/>
      <c r="O410" s="218"/>
      <c r="P410" s="219">
        <f>SUM(P411:P418)</f>
        <v>0</v>
      </c>
      <c r="Q410" s="218"/>
      <c r="R410" s="219">
        <f>SUM(R411:R418)</f>
        <v>0.013440000000000001</v>
      </c>
      <c r="S410" s="218"/>
      <c r="T410" s="220">
        <f>SUM(T411:T418)</f>
        <v>1.1948160000000001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1" t="s">
        <v>84</v>
      </c>
      <c r="AT410" s="222" t="s">
        <v>73</v>
      </c>
      <c r="AU410" s="222" t="s">
        <v>82</v>
      </c>
      <c r="AY410" s="221" t="s">
        <v>152</v>
      </c>
      <c r="BK410" s="223">
        <f>SUM(BK411:BK418)</f>
        <v>0</v>
      </c>
    </row>
    <row r="411" s="2" customFormat="1" ht="24.15" customHeight="1">
      <c r="A411" s="38"/>
      <c r="B411" s="39"/>
      <c r="C411" s="226" t="s">
        <v>188</v>
      </c>
      <c r="D411" s="226" t="s">
        <v>154</v>
      </c>
      <c r="E411" s="227" t="s">
        <v>1203</v>
      </c>
      <c r="F411" s="228" t="s">
        <v>1204</v>
      </c>
      <c r="G411" s="229" t="s">
        <v>157</v>
      </c>
      <c r="H411" s="230">
        <v>67.200000000000003</v>
      </c>
      <c r="I411" s="231"/>
      <c r="J411" s="232">
        <f>ROUND(I411*H411,2)</f>
        <v>0</v>
      </c>
      <c r="K411" s="228" t="s">
        <v>158</v>
      </c>
      <c r="L411" s="44"/>
      <c r="M411" s="233" t="s">
        <v>1</v>
      </c>
      <c r="N411" s="234" t="s">
        <v>39</v>
      </c>
      <c r="O411" s="91"/>
      <c r="P411" s="235">
        <f>O411*H411</f>
        <v>0</v>
      </c>
      <c r="Q411" s="235">
        <v>0.00020000000000000001</v>
      </c>
      <c r="R411" s="235">
        <f>Q411*H411</f>
        <v>0.013440000000000001</v>
      </c>
      <c r="S411" s="235">
        <v>0.017780000000000001</v>
      </c>
      <c r="T411" s="236">
        <f>S411*H411</f>
        <v>1.1948160000000001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261</v>
      </c>
      <c r="AT411" s="237" t="s">
        <v>154</v>
      </c>
      <c r="AU411" s="237" t="s">
        <v>84</v>
      </c>
      <c r="AY411" s="17" t="s">
        <v>152</v>
      </c>
      <c r="BE411" s="238">
        <f>IF(N411="základní",J411,0)</f>
        <v>0</v>
      </c>
      <c r="BF411" s="238">
        <f>IF(N411="snížená",J411,0)</f>
        <v>0</v>
      </c>
      <c r="BG411" s="238">
        <f>IF(N411="zákl. přenesená",J411,0)</f>
        <v>0</v>
      </c>
      <c r="BH411" s="238">
        <f>IF(N411="sníž. přenesená",J411,0)</f>
        <v>0</v>
      </c>
      <c r="BI411" s="238">
        <f>IF(N411="nulová",J411,0)</f>
        <v>0</v>
      </c>
      <c r="BJ411" s="17" t="s">
        <v>82</v>
      </c>
      <c r="BK411" s="238">
        <f>ROUND(I411*H411,2)</f>
        <v>0</v>
      </c>
      <c r="BL411" s="17" t="s">
        <v>261</v>
      </c>
      <c r="BM411" s="237" t="s">
        <v>1205</v>
      </c>
    </row>
    <row r="412" s="2" customFormat="1">
      <c r="A412" s="38"/>
      <c r="B412" s="39"/>
      <c r="C412" s="40"/>
      <c r="D412" s="239" t="s">
        <v>161</v>
      </c>
      <c r="E412" s="40"/>
      <c r="F412" s="240" t="s">
        <v>1206</v>
      </c>
      <c r="G412" s="40"/>
      <c r="H412" s="40"/>
      <c r="I412" s="241"/>
      <c r="J412" s="40"/>
      <c r="K412" s="40"/>
      <c r="L412" s="44"/>
      <c r="M412" s="242"/>
      <c r="N412" s="24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161</v>
      </c>
      <c r="AU412" s="17" t="s">
        <v>84</v>
      </c>
    </row>
    <row r="413" s="2" customFormat="1">
      <c r="A413" s="38"/>
      <c r="B413" s="39"/>
      <c r="C413" s="40"/>
      <c r="D413" s="244" t="s">
        <v>163</v>
      </c>
      <c r="E413" s="40"/>
      <c r="F413" s="245" t="s">
        <v>1207</v>
      </c>
      <c r="G413" s="40"/>
      <c r="H413" s="40"/>
      <c r="I413" s="241"/>
      <c r="J413" s="40"/>
      <c r="K413" s="40"/>
      <c r="L413" s="44"/>
      <c r="M413" s="242"/>
      <c r="N413" s="243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163</v>
      </c>
      <c r="AU413" s="17" t="s">
        <v>84</v>
      </c>
    </row>
    <row r="414" s="15" customFormat="1">
      <c r="A414" s="15"/>
      <c r="B414" s="273"/>
      <c r="C414" s="274"/>
      <c r="D414" s="239" t="s">
        <v>241</v>
      </c>
      <c r="E414" s="275" t="s">
        <v>1</v>
      </c>
      <c r="F414" s="276" t="s">
        <v>1122</v>
      </c>
      <c r="G414" s="274"/>
      <c r="H414" s="275" t="s">
        <v>1</v>
      </c>
      <c r="I414" s="277"/>
      <c r="J414" s="274"/>
      <c r="K414" s="274"/>
      <c r="L414" s="278"/>
      <c r="M414" s="279"/>
      <c r="N414" s="280"/>
      <c r="O414" s="280"/>
      <c r="P414" s="280"/>
      <c r="Q414" s="280"/>
      <c r="R414" s="280"/>
      <c r="S414" s="280"/>
      <c r="T414" s="28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82" t="s">
        <v>241</v>
      </c>
      <c r="AU414" s="282" t="s">
        <v>84</v>
      </c>
      <c r="AV414" s="15" t="s">
        <v>82</v>
      </c>
      <c r="AW414" s="15" t="s">
        <v>31</v>
      </c>
      <c r="AX414" s="15" t="s">
        <v>74</v>
      </c>
      <c r="AY414" s="282" t="s">
        <v>152</v>
      </c>
    </row>
    <row r="415" s="13" customFormat="1">
      <c r="A415" s="13"/>
      <c r="B415" s="246"/>
      <c r="C415" s="247"/>
      <c r="D415" s="239" t="s">
        <v>241</v>
      </c>
      <c r="E415" s="248" t="s">
        <v>1</v>
      </c>
      <c r="F415" s="249" t="s">
        <v>1208</v>
      </c>
      <c r="G415" s="247"/>
      <c r="H415" s="250">
        <v>67.200000000000003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6" t="s">
        <v>241</v>
      </c>
      <c r="AU415" s="256" t="s">
        <v>84</v>
      </c>
      <c r="AV415" s="13" t="s">
        <v>84</v>
      </c>
      <c r="AW415" s="13" t="s">
        <v>31</v>
      </c>
      <c r="AX415" s="13" t="s">
        <v>82</v>
      </c>
      <c r="AY415" s="256" t="s">
        <v>152</v>
      </c>
    </row>
    <row r="416" s="2" customFormat="1" ht="78" customHeight="1">
      <c r="A416" s="38"/>
      <c r="B416" s="39"/>
      <c r="C416" s="226" t="s">
        <v>215</v>
      </c>
      <c r="D416" s="226" t="s">
        <v>154</v>
      </c>
      <c r="E416" s="227" t="s">
        <v>1209</v>
      </c>
      <c r="F416" s="228" t="s">
        <v>1210</v>
      </c>
      <c r="G416" s="229" t="s">
        <v>1211</v>
      </c>
      <c r="H416" s="230">
        <v>1</v>
      </c>
      <c r="I416" s="231"/>
      <c r="J416" s="232">
        <f>ROUND(I416*H416,2)</f>
        <v>0</v>
      </c>
      <c r="K416" s="228" t="s">
        <v>1</v>
      </c>
      <c r="L416" s="44"/>
      <c r="M416" s="233" t="s">
        <v>1</v>
      </c>
      <c r="N416" s="234" t="s">
        <v>39</v>
      </c>
      <c r="O416" s="91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261</v>
      </c>
      <c r="AT416" s="237" t="s">
        <v>154</v>
      </c>
      <c r="AU416" s="237" t="s">
        <v>84</v>
      </c>
      <c r="AY416" s="17" t="s">
        <v>152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82</v>
      </c>
      <c r="BK416" s="238">
        <f>ROUND(I416*H416,2)</f>
        <v>0</v>
      </c>
      <c r="BL416" s="17" t="s">
        <v>261</v>
      </c>
      <c r="BM416" s="237" t="s">
        <v>1212</v>
      </c>
    </row>
    <row r="417" s="2" customFormat="1">
      <c r="A417" s="38"/>
      <c r="B417" s="39"/>
      <c r="C417" s="40"/>
      <c r="D417" s="239" t="s">
        <v>161</v>
      </c>
      <c r="E417" s="40"/>
      <c r="F417" s="240" t="s">
        <v>1213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161</v>
      </c>
      <c r="AU417" s="17" t="s">
        <v>84</v>
      </c>
    </row>
    <row r="418" s="13" customFormat="1">
      <c r="A418" s="13"/>
      <c r="B418" s="246"/>
      <c r="C418" s="247"/>
      <c r="D418" s="239" t="s">
        <v>241</v>
      </c>
      <c r="E418" s="248" t="s">
        <v>1</v>
      </c>
      <c r="F418" s="249" t="s">
        <v>82</v>
      </c>
      <c r="G418" s="247"/>
      <c r="H418" s="250">
        <v>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241</v>
      </c>
      <c r="AU418" s="256" t="s">
        <v>84</v>
      </c>
      <c r="AV418" s="13" t="s">
        <v>84</v>
      </c>
      <c r="AW418" s="13" t="s">
        <v>31</v>
      </c>
      <c r="AX418" s="13" t="s">
        <v>82</v>
      </c>
      <c r="AY418" s="256" t="s">
        <v>152</v>
      </c>
    </row>
    <row r="419" s="12" customFormat="1" ht="22.8" customHeight="1">
      <c r="A419" s="12"/>
      <c r="B419" s="210"/>
      <c r="C419" s="211"/>
      <c r="D419" s="212" t="s">
        <v>73</v>
      </c>
      <c r="E419" s="224" t="s">
        <v>866</v>
      </c>
      <c r="F419" s="224" t="s">
        <v>867</v>
      </c>
      <c r="G419" s="211"/>
      <c r="H419" s="211"/>
      <c r="I419" s="214"/>
      <c r="J419" s="225">
        <f>BK419</f>
        <v>0</v>
      </c>
      <c r="K419" s="211"/>
      <c r="L419" s="216"/>
      <c r="M419" s="217"/>
      <c r="N419" s="218"/>
      <c r="O419" s="218"/>
      <c r="P419" s="219">
        <f>SUM(P420:P427)</f>
        <v>0</v>
      </c>
      <c r="Q419" s="218"/>
      <c r="R419" s="219">
        <f>SUM(R420:R427)</f>
        <v>0</v>
      </c>
      <c r="S419" s="218"/>
      <c r="T419" s="220">
        <f>SUM(T420:T427)</f>
        <v>0.11688000000000001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1" t="s">
        <v>84</v>
      </c>
      <c r="AT419" s="222" t="s">
        <v>73</v>
      </c>
      <c r="AU419" s="222" t="s">
        <v>82</v>
      </c>
      <c r="AY419" s="221" t="s">
        <v>152</v>
      </c>
      <c r="BK419" s="223">
        <f>SUM(BK420:BK427)</f>
        <v>0</v>
      </c>
    </row>
    <row r="420" s="2" customFormat="1" ht="24.15" customHeight="1">
      <c r="A420" s="38"/>
      <c r="B420" s="39"/>
      <c r="C420" s="226" t="s">
        <v>500</v>
      </c>
      <c r="D420" s="226" t="s">
        <v>154</v>
      </c>
      <c r="E420" s="227" t="s">
        <v>1214</v>
      </c>
      <c r="F420" s="228" t="s">
        <v>1215</v>
      </c>
      <c r="G420" s="229" t="s">
        <v>157</v>
      </c>
      <c r="H420" s="230">
        <v>38.960000000000001</v>
      </c>
      <c r="I420" s="231"/>
      <c r="J420" s="232">
        <f>ROUND(I420*H420,2)</f>
        <v>0</v>
      </c>
      <c r="K420" s="228" t="s">
        <v>158</v>
      </c>
      <c r="L420" s="44"/>
      <c r="M420" s="233" t="s">
        <v>1</v>
      </c>
      <c r="N420" s="234" t="s">
        <v>39</v>
      </c>
      <c r="O420" s="91"/>
      <c r="P420" s="235">
        <f>O420*H420</f>
        <v>0</v>
      </c>
      <c r="Q420" s="235">
        <v>0</v>
      </c>
      <c r="R420" s="235">
        <f>Q420*H420</f>
        <v>0</v>
      </c>
      <c r="S420" s="235">
        <v>0.0030000000000000001</v>
      </c>
      <c r="T420" s="236">
        <f>S420*H420</f>
        <v>0.11688000000000001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261</v>
      </c>
      <c r="AT420" s="237" t="s">
        <v>154</v>
      </c>
      <c r="AU420" s="237" t="s">
        <v>84</v>
      </c>
      <c r="AY420" s="17" t="s">
        <v>152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82</v>
      </c>
      <c r="BK420" s="238">
        <f>ROUND(I420*H420,2)</f>
        <v>0</v>
      </c>
      <c r="BL420" s="17" t="s">
        <v>261</v>
      </c>
      <c r="BM420" s="237" t="s">
        <v>1216</v>
      </c>
    </row>
    <row r="421" s="2" customFormat="1">
      <c r="A421" s="38"/>
      <c r="B421" s="39"/>
      <c r="C421" s="40"/>
      <c r="D421" s="239" t="s">
        <v>161</v>
      </c>
      <c r="E421" s="40"/>
      <c r="F421" s="240" t="s">
        <v>1217</v>
      </c>
      <c r="G421" s="40"/>
      <c r="H421" s="40"/>
      <c r="I421" s="241"/>
      <c r="J421" s="40"/>
      <c r="K421" s="40"/>
      <c r="L421" s="44"/>
      <c r="M421" s="242"/>
      <c r="N421" s="243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161</v>
      </c>
      <c r="AU421" s="17" t="s">
        <v>84</v>
      </c>
    </row>
    <row r="422" s="2" customFormat="1">
      <c r="A422" s="38"/>
      <c r="B422" s="39"/>
      <c r="C422" s="40"/>
      <c r="D422" s="244" t="s">
        <v>163</v>
      </c>
      <c r="E422" s="40"/>
      <c r="F422" s="245" t="s">
        <v>1218</v>
      </c>
      <c r="G422" s="40"/>
      <c r="H422" s="40"/>
      <c r="I422" s="241"/>
      <c r="J422" s="40"/>
      <c r="K422" s="40"/>
      <c r="L422" s="44"/>
      <c r="M422" s="242"/>
      <c r="N422" s="24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163</v>
      </c>
      <c r="AU422" s="17" t="s">
        <v>84</v>
      </c>
    </row>
    <row r="423" s="13" customFormat="1">
      <c r="A423" s="13"/>
      <c r="B423" s="246"/>
      <c r="C423" s="247"/>
      <c r="D423" s="239" t="s">
        <v>241</v>
      </c>
      <c r="E423" s="248" t="s">
        <v>1</v>
      </c>
      <c r="F423" s="249" t="s">
        <v>1219</v>
      </c>
      <c r="G423" s="247"/>
      <c r="H423" s="250">
        <v>6.4400000000000004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241</v>
      </c>
      <c r="AU423" s="256" t="s">
        <v>84</v>
      </c>
      <c r="AV423" s="13" t="s">
        <v>84</v>
      </c>
      <c r="AW423" s="13" t="s">
        <v>31</v>
      </c>
      <c r="AX423" s="13" t="s">
        <v>74</v>
      </c>
      <c r="AY423" s="256" t="s">
        <v>152</v>
      </c>
    </row>
    <row r="424" s="13" customFormat="1">
      <c r="A424" s="13"/>
      <c r="B424" s="246"/>
      <c r="C424" s="247"/>
      <c r="D424" s="239" t="s">
        <v>241</v>
      </c>
      <c r="E424" s="248" t="s">
        <v>1</v>
      </c>
      <c r="F424" s="249" t="s">
        <v>1220</v>
      </c>
      <c r="G424" s="247"/>
      <c r="H424" s="250">
        <v>18.239999999999998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6" t="s">
        <v>241</v>
      </c>
      <c r="AU424" s="256" t="s">
        <v>84</v>
      </c>
      <c r="AV424" s="13" t="s">
        <v>84</v>
      </c>
      <c r="AW424" s="13" t="s">
        <v>31</v>
      </c>
      <c r="AX424" s="13" t="s">
        <v>74</v>
      </c>
      <c r="AY424" s="256" t="s">
        <v>152</v>
      </c>
    </row>
    <row r="425" s="13" customFormat="1">
      <c r="A425" s="13"/>
      <c r="B425" s="246"/>
      <c r="C425" s="247"/>
      <c r="D425" s="239" t="s">
        <v>241</v>
      </c>
      <c r="E425" s="248" t="s">
        <v>1</v>
      </c>
      <c r="F425" s="249" t="s">
        <v>1221</v>
      </c>
      <c r="G425" s="247"/>
      <c r="H425" s="250">
        <v>6.7199999999999998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241</v>
      </c>
      <c r="AU425" s="256" t="s">
        <v>84</v>
      </c>
      <c r="AV425" s="13" t="s">
        <v>84</v>
      </c>
      <c r="AW425" s="13" t="s">
        <v>31</v>
      </c>
      <c r="AX425" s="13" t="s">
        <v>74</v>
      </c>
      <c r="AY425" s="256" t="s">
        <v>152</v>
      </c>
    </row>
    <row r="426" s="13" customFormat="1">
      <c r="A426" s="13"/>
      <c r="B426" s="246"/>
      <c r="C426" s="247"/>
      <c r="D426" s="239" t="s">
        <v>241</v>
      </c>
      <c r="E426" s="248" t="s">
        <v>1</v>
      </c>
      <c r="F426" s="249" t="s">
        <v>1164</v>
      </c>
      <c r="G426" s="247"/>
      <c r="H426" s="250">
        <v>7.5599999999999996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6" t="s">
        <v>241</v>
      </c>
      <c r="AU426" s="256" t="s">
        <v>84</v>
      </c>
      <c r="AV426" s="13" t="s">
        <v>84</v>
      </c>
      <c r="AW426" s="13" t="s">
        <v>31</v>
      </c>
      <c r="AX426" s="13" t="s">
        <v>74</v>
      </c>
      <c r="AY426" s="256" t="s">
        <v>152</v>
      </c>
    </row>
    <row r="427" s="14" customFormat="1">
      <c r="A427" s="14"/>
      <c r="B427" s="257"/>
      <c r="C427" s="258"/>
      <c r="D427" s="239" t="s">
        <v>241</v>
      </c>
      <c r="E427" s="259" t="s">
        <v>1</v>
      </c>
      <c r="F427" s="260" t="s">
        <v>243</v>
      </c>
      <c r="G427" s="258"/>
      <c r="H427" s="261">
        <v>38.960000000000001</v>
      </c>
      <c r="I427" s="262"/>
      <c r="J427" s="258"/>
      <c r="K427" s="258"/>
      <c r="L427" s="263"/>
      <c r="M427" s="264"/>
      <c r="N427" s="265"/>
      <c r="O427" s="265"/>
      <c r="P427" s="265"/>
      <c r="Q427" s="265"/>
      <c r="R427" s="265"/>
      <c r="S427" s="265"/>
      <c r="T427" s="26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7" t="s">
        <v>241</v>
      </c>
      <c r="AU427" s="267" t="s">
        <v>84</v>
      </c>
      <c r="AV427" s="14" t="s">
        <v>159</v>
      </c>
      <c r="AW427" s="14" t="s">
        <v>31</v>
      </c>
      <c r="AX427" s="14" t="s">
        <v>82</v>
      </c>
      <c r="AY427" s="267" t="s">
        <v>152</v>
      </c>
    </row>
    <row r="428" s="12" customFormat="1" ht="22.8" customHeight="1">
      <c r="A428" s="12"/>
      <c r="B428" s="210"/>
      <c r="C428" s="211"/>
      <c r="D428" s="212" t="s">
        <v>73</v>
      </c>
      <c r="E428" s="224" t="s">
        <v>498</v>
      </c>
      <c r="F428" s="224" t="s">
        <v>499</v>
      </c>
      <c r="G428" s="211"/>
      <c r="H428" s="211"/>
      <c r="I428" s="214"/>
      <c r="J428" s="225">
        <f>BK428</f>
        <v>0</v>
      </c>
      <c r="K428" s="211"/>
      <c r="L428" s="216"/>
      <c r="M428" s="217"/>
      <c r="N428" s="218"/>
      <c r="O428" s="218"/>
      <c r="P428" s="219">
        <f>SUM(P429:P446)</f>
        <v>0</v>
      </c>
      <c r="Q428" s="218"/>
      <c r="R428" s="219">
        <f>SUM(R429:R446)</f>
        <v>0</v>
      </c>
      <c r="S428" s="218"/>
      <c r="T428" s="220">
        <f>SUM(T429:T446)</f>
        <v>0.37934000000000001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1" t="s">
        <v>84</v>
      </c>
      <c r="AT428" s="222" t="s">
        <v>73</v>
      </c>
      <c r="AU428" s="222" t="s">
        <v>82</v>
      </c>
      <c r="AY428" s="221" t="s">
        <v>152</v>
      </c>
      <c r="BK428" s="223">
        <f>SUM(BK429:BK446)</f>
        <v>0</v>
      </c>
    </row>
    <row r="429" s="2" customFormat="1" ht="21.75" customHeight="1">
      <c r="A429" s="38"/>
      <c r="B429" s="39"/>
      <c r="C429" s="226" t="s">
        <v>317</v>
      </c>
      <c r="D429" s="226" t="s">
        <v>154</v>
      </c>
      <c r="E429" s="227" t="s">
        <v>501</v>
      </c>
      <c r="F429" s="228" t="s">
        <v>502</v>
      </c>
      <c r="G429" s="229" t="s">
        <v>157</v>
      </c>
      <c r="H429" s="230">
        <v>0.54000000000000004</v>
      </c>
      <c r="I429" s="231"/>
      <c r="J429" s="232">
        <f>ROUND(I429*H429,2)</f>
        <v>0</v>
      </c>
      <c r="K429" s="228" t="s">
        <v>158</v>
      </c>
      <c r="L429" s="44"/>
      <c r="M429" s="233" t="s">
        <v>1</v>
      </c>
      <c r="N429" s="234" t="s">
        <v>39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0.01</v>
      </c>
      <c r="T429" s="236">
        <f>S429*H429</f>
        <v>0.0054000000000000003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261</v>
      </c>
      <c r="AT429" s="237" t="s">
        <v>154</v>
      </c>
      <c r="AU429" s="237" t="s">
        <v>84</v>
      </c>
      <c r="AY429" s="17" t="s">
        <v>152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82</v>
      </c>
      <c r="BK429" s="238">
        <f>ROUND(I429*H429,2)</f>
        <v>0</v>
      </c>
      <c r="BL429" s="17" t="s">
        <v>261</v>
      </c>
      <c r="BM429" s="237" t="s">
        <v>1222</v>
      </c>
    </row>
    <row r="430" s="2" customFormat="1">
      <c r="A430" s="38"/>
      <c r="B430" s="39"/>
      <c r="C430" s="40"/>
      <c r="D430" s="239" t="s">
        <v>161</v>
      </c>
      <c r="E430" s="40"/>
      <c r="F430" s="240" t="s">
        <v>504</v>
      </c>
      <c r="G430" s="40"/>
      <c r="H430" s="40"/>
      <c r="I430" s="241"/>
      <c r="J430" s="40"/>
      <c r="K430" s="40"/>
      <c r="L430" s="44"/>
      <c r="M430" s="242"/>
      <c r="N430" s="243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161</v>
      </c>
      <c r="AU430" s="17" t="s">
        <v>84</v>
      </c>
    </row>
    <row r="431" s="2" customFormat="1">
      <c r="A431" s="38"/>
      <c r="B431" s="39"/>
      <c r="C431" s="40"/>
      <c r="D431" s="244" t="s">
        <v>163</v>
      </c>
      <c r="E431" s="40"/>
      <c r="F431" s="245" t="s">
        <v>505</v>
      </c>
      <c r="G431" s="40"/>
      <c r="H431" s="40"/>
      <c r="I431" s="241"/>
      <c r="J431" s="40"/>
      <c r="K431" s="40"/>
      <c r="L431" s="44"/>
      <c r="M431" s="242"/>
      <c r="N431" s="24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163</v>
      </c>
      <c r="AU431" s="17" t="s">
        <v>84</v>
      </c>
    </row>
    <row r="432" s="15" customFormat="1">
      <c r="A432" s="15"/>
      <c r="B432" s="273"/>
      <c r="C432" s="274"/>
      <c r="D432" s="239" t="s">
        <v>241</v>
      </c>
      <c r="E432" s="275" t="s">
        <v>1</v>
      </c>
      <c r="F432" s="276" t="s">
        <v>1016</v>
      </c>
      <c r="G432" s="274"/>
      <c r="H432" s="275" t="s">
        <v>1</v>
      </c>
      <c r="I432" s="277"/>
      <c r="J432" s="274"/>
      <c r="K432" s="274"/>
      <c r="L432" s="278"/>
      <c r="M432" s="279"/>
      <c r="N432" s="280"/>
      <c r="O432" s="280"/>
      <c r="P432" s="280"/>
      <c r="Q432" s="280"/>
      <c r="R432" s="280"/>
      <c r="S432" s="280"/>
      <c r="T432" s="28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2" t="s">
        <v>241</v>
      </c>
      <c r="AU432" s="282" t="s">
        <v>84</v>
      </c>
      <c r="AV432" s="15" t="s">
        <v>82</v>
      </c>
      <c r="AW432" s="15" t="s">
        <v>31</v>
      </c>
      <c r="AX432" s="15" t="s">
        <v>74</v>
      </c>
      <c r="AY432" s="282" t="s">
        <v>152</v>
      </c>
    </row>
    <row r="433" s="13" customFormat="1">
      <c r="A433" s="13"/>
      <c r="B433" s="246"/>
      <c r="C433" s="247"/>
      <c r="D433" s="239" t="s">
        <v>241</v>
      </c>
      <c r="E433" s="248" t="s">
        <v>1</v>
      </c>
      <c r="F433" s="249" t="s">
        <v>1017</v>
      </c>
      <c r="G433" s="247"/>
      <c r="H433" s="250">
        <v>0.54000000000000004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6" t="s">
        <v>241</v>
      </c>
      <c r="AU433" s="256" t="s">
        <v>84</v>
      </c>
      <c r="AV433" s="13" t="s">
        <v>84</v>
      </c>
      <c r="AW433" s="13" t="s">
        <v>31</v>
      </c>
      <c r="AX433" s="13" t="s">
        <v>82</v>
      </c>
      <c r="AY433" s="256" t="s">
        <v>152</v>
      </c>
    </row>
    <row r="434" s="2" customFormat="1" ht="24.15" customHeight="1">
      <c r="A434" s="38"/>
      <c r="B434" s="39"/>
      <c r="C434" s="226" t="s">
        <v>325</v>
      </c>
      <c r="D434" s="226" t="s">
        <v>154</v>
      </c>
      <c r="E434" s="227" t="s">
        <v>734</v>
      </c>
      <c r="F434" s="228" t="s">
        <v>735</v>
      </c>
      <c r="G434" s="229" t="s">
        <v>157</v>
      </c>
      <c r="H434" s="230">
        <v>26.710000000000001</v>
      </c>
      <c r="I434" s="231"/>
      <c r="J434" s="232">
        <f>ROUND(I434*H434,2)</f>
        <v>0</v>
      </c>
      <c r="K434" s="228" t="s">
        <v>158</v>
      </c>
      <c r="L434" s="44"/>
      <c r="M434" s="233" t="s">
        <v>1</v>
      </c>
      <c r="N434" s="234" t="s">
        <v>39</v>
      </c>
      <c r="O434" s="91"/>
      <c r="P434" s="235">
        <f>O434*H434</f>
        <v>0</v>
      </c>
      <c r="Q434" s="235">
        <v>0</v>
      </c>
      <c r="R434" s="235">
        <f>Q434*H434</f>
        <v>0</v>
      </c>
      <c r="S434" s="235">
        <v>0.014</v>
      </c>
      <c r="T434" s="236">
        <f>S434*H434</f>
        <v>0.37393999999999999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261</v>
      </c>
      <c r="AT434" s="237" t="s">
        <v>154</v>
      </c>
      <c r="AU434" s="237" t="s">
        <v>84</v>
      </c>
      <c r="AY434" s="17" t="s">
        <v>152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82</v>
      </c>
      <c r="BK434" s="238">
        <f>ROUND(I434*H434,2)</f>
        <v>0</v>
      </c>
      <c r="BL434" s="17" t="s">
        <v>261</v>
      </c>
      <c r="BM434" s="237" t="s">
        <v>1223</v>
      </c>
    </row>
    <row r="435" s="2" customFormat="1">
      <c r="A435" s="38"/>
      <c r="B435" s="39"/>
      <c r="C435" s="40"/>
      <c r="D435" s="239" t="s">
        <v>161</v>
      </c>
      <c r="E435" s="40"/>
      <c r="F435" s="240" t="s">
        <v>737</v>
      </c>
      <c r="G435" s="40"/>
      <c r="H435" s="40"/>
      <c r="I435" s="241"/>
      <c r="J435" s="40"/>
      <c r="K435" s="40"/>
      <c r="L435" s="44"/>
      <c r="M435" s="242"/>
      <c r="N435" s="24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161</v>
      </c>
      <c r="AU435" s="17" t="s">
        <v>84</v>
      </c>
    </row>
    <row r="436" s="2" customFormat="1">
      <c r="A436" s="38"/>
      <c r="B436" s="39"/>
      <c r="C436" s="40"/>
      <c r="D436" s="244" t="s">
        <v>163</v>
      </c>
      <c r="E436" s="40"/>
      <c r="F436" s="245" t="s">
        <v>738</v>
      </c>
      <c r="G436" s="40"/>
      <c r="H436" s="40"/>
      <c r="I436" s="241"/>
      <c r="J436" s="40"/>
      <c r="K436" s="40"/>
      <c r="L436" s="44"/>
      <c r="M436" s="242"/>
      <c r="N436" s="243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163</v>
      </c>
      <c r="AU436" s="17" t="s">
        <v>84</v>
      </c>
    </row>
    <row r="437" s="15" customFormat="1">
      <c r="A437" s="15"/>
      <c r="B437" s="273"/>
      <c r="C437" s="274"/>
      <c r="D437" s="239" t="s">
        <v>241</v>
      </c>
      <c r="E437" s="275" t="s">
        <v>1</v>
      </c>
      <c r="F437" s="276" t="s">
        <v>1019</v>
      </c>
      <c r="G437" s="274"/>
      <c r="H437" s="275" t="s">
        <v>1</v>
      </c>
      <c r="I437" s="277"/>
      <c r="J437" s="274"/>
      <c r="K437" s="274"/>
      <c r="L437" s="278"/>
      <c r="M437" s="279"/>
      <c r="N437" s="280"/>
      <c r="O437" s="280"/>
      <c r="P437" s="280"/>
      <c r="Q437" s="280"/>
      <c r="R437" s="280"/>
      <c r="S437" s="280"/>
      <c r="T437" s="28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2" t="s">
        <v>241</v>
      </c>
      <c r="AU437" s="282" t="s">
        <v>84</v>
      </c>
      <c r="AV437" s="15" t="s">
        <v>82</v>
      </c>
      <c r="AW437" s="15" t="s">
        <v>31</v>
      </c>
      <c r="AX437" s="15" t="s">
        <v>74</v>
      </c>
      <c r="AY437" s="282" t="s">
        <v>152</v>
      </c>
    </row>
    <row r="438" s="15" customFormat="1">
      <c r="A438" s="15"/>
      <c r="B438" s="273"/>
      <c r="C438" s="274"/>
      <c r="D438" s="239" t="s">
        <v>241</v>
      </c>
      <c r="E438" s="275" t="s">
        <v>1</v>
      </c>
      <c r="F438" s="276" t="s">
        <v>1020</v>
      </c>
      <c r="G438" s="274"/>
      <c r="H438" s="275" t="s">
        <v>1</v>
      </c>
      <c r="I438" s="277"/>
      <c r="J438" s="274"/>
      <c r="K438" s="274"/>
      <c r="L438" s="278"/>
      <c r="M438" s="279"/>
      <c r="N438" s="280"/>
      <c r="O438" s="280"/>
      <c r="P438" s="280"/>
      <c r="Q438" s="280"/>
      <c r="R438" s="280"/>
      <c r="S438" s="280"/>
      <c r="T438" s="28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2" t="s">
        <v>241</v>
      </c>
      <c r="AU438" s="282" t="s">
        <v>84</v>
      </c>
      <c r="AV438" s="15" t="s">
        <v>82</v>
      </c>
      <c r="AW438" s="15" t="s">
        <v>31</v>
      </c>
      <c r="AX438" s="15" t="s">
        <v>74</v>
      </c>
      <c r="AY438" s="282" t="s">
        <v>152</v>
      </c>
    </row>
    <row r="439" s="13" customFormat="1">
      <c r="A439" s="13"/>
      <c r="B439" s="246"/>
      <c r="C439" s="247"/>
      <c r="D439" s="239" t="s">
        <v>241</v>
      </c>
      <c r="E439" s="248" t="s">
        <v>1</v>
      </c>
      <c r="F439" s="249" t="s">
        <v>1021</v>
      </c>
      <c r="G439" s="247"/>
      <c r="H439" s="250">
        <v>4.0499999999999998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6" t="s">
        <v>241</v>
      </c>
      <c r="AU439" s="256" t="s">
        <v>84</v>
      </c>
      <c r="AV439" s="13" t="s">
        <v>84</v>
      </c>
      <c r="AW439" s="13" t="s">
        <v>31</v>
      </c>
      <c r="AX439" s="13" t="s">
        <v>74</v>
      </c>
      <c r="AY439" s="256" t="s">
        <v>152</v>
      </c>
    </row>
    <row r="440" s="13" customFormat="1">
      <c r="A440" s="13"/>
      <c r="B440" s="246"/>
      <c r="C440" s="247"/>
      <c r="D440" s="239" t="s">
        <v>241</v>
      </c>
      <c r="E440" s="248" t="s">
        <v>1</v>
      </c>
      <c r="F440" s="249" t="s">
        <v>1022</v>
      </c>
      <c r="G440" s="247"/>
      <c r="H440" s="250">
        <v>1.6200000000000001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6" t="s">
        <v>241</v>
      </c>
      <c r="AU440" s="256" t="s">
        <v>84</v>
      </c>
      <c r="AV440" s="13" t="s">
        <v>84</v>
      </c>
      <c r="AW440" s="13" t="s">
        <v>31</v>
      </c>
      <c r="AX440" s="13" t="s">
        <v>74</v>
      </c>
      <c r="AY440" s="256" t="s">
        <v>152</v>
      </c>
    </row>
    <row r="441" s="15" customFormat="1">
      <c r="A441" s="15"/>
      <c r="B441" s="273"/>
      <c r="C441" s="274"/>
      <c r="D441" s="239" t="s">
        <v>241</v>
      </c>
      <c r="E441" s="275" t="s">
        <v>1</v>
      </c>
      <c r="F441" s="276" t="s">
        <v>1023</v>
      </c>
      <c r="G441" s="274"/>
      <c r="H441" s="275" t="s">
        <v>1</v>
      </c>
      <c r="I441" s="277"/>
      <c r="J441" s="274"/>
      <c r="K441" s="274"/>
      <c r="L441" s="278"/>
      <c r="M441" s="279"/>
      <c r="N441" s="280"/>
      <c r="O441" s="280"/>
      <c r="P441" s="280"/>
      <c r="Q441" s="280"/>
      <c r="R441" s="280"/>
      <c r="S441" s="280"/>
      <c r="T441" s="28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2" t="s">
        <v>241</v>
      </c>
      <c r="AU441" s="282" t="s">
        <v>84</v>
      </c>
      <c r="AV441" s="15" t="s">
        <v>82</v>
      </c>
      <c r="AW441" s="15" t="s">
        <v>31</v>
      </c>
      <c r="AX441" s="15" t="s">
        <v>74</v>
      </c>
      <c r="AY441" s="282" t="s">
        <v>152</v>
      </c>
    </row>
    <row r="442" s="13" customFormat="1">
      <c r="A442" s="13"/>
      <c r="B442" s="246"/>
      <c r="C442" s="247"/>
      <c r="D442" s="239" t="s">
        <v>241</v>
      </c>
      <c r="E442" s="248" t="s">
        <v>1</v>
      </c>
      <c r="F442" s="249" t="s">
        <v>1024</v>
      </c>
      <c r="G442" s="247"/>
      <c r="H442" s="250">
        <v>1.8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6" t="s">
        <v>241</v>
      </c>
      <c r="AU442" s="256" t="s">
        <v>84</v>
      </c>
      <c r="AV442" s="13" t="s">
        <v>84</v>
      </c>
      <c r="AW442" s="13" t="s">
        <v>31</v>
      </c>
      <c r="AX442" s="13" t="s">
        <v>74</v>
      </c>
      <c r="AY442" s="256" t="s">
        <v>152</v>
      </c>
    </row>
    <row r="443" s="13" customFormat="1">
      <c r="A443" s="13"/>
      <c r="B443" s="246"/>
      <c r="C443" s="247"/>
      <c r="D443" s="239" t="s">
        <v>241</v>
      </c>
      <c r="E443" s="248" t="s">
        <v>1</v>
      </c>
      <c r="F443" s="249" t="s">
        <v>1025</v>
      </c>
      <c r="G443" s="247"/>
      <c r="H443" s="250">
        <v>16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241</v>
      </c>
      <c r="AU443" s="256" t="s">
        <v>84</v>
      </c>
      <c r="AV443" s="13" t="s">
        <v>84</v>
      </c>
      <c r="AW443" s="13" t="s">
        <v>31</v>
      </c>
      <c r="AX443" s="13" t="s">
        <v>74</v>
      </c>
      <c r="AY443" s="256" t="s">
        <v>152</v>
      </c>
    </row>
    <row r="444" s="15" customFormat="1">
      <c r="A444" s="15"/>
      <c r="B444" s="273"/>
      <c r="C444" s="274"/>
      <c r="D444" s="239" t="s">
        <v>241</v>
      </c>
      <c r="E444" s="275" t="s">
        <v>1</v>
      </c>
      <c r="F444" s="276" t="s">
        <v>808</v>
      </c>
      <c r="G444" s="274"/>
      <c r="H444" s="275" t="s">
        <v>1</v>
      </c>
      <c r="I444" s="277"/>
      <c r="J444" s="274"/>
      <c r="K444" s="274"/>
      <c r="L444" s="278"/>
      <c r="M444" s="279"/>
      <c r="N444" s="280"/>
      <c r="O444" s="280"/>
      <c r="P444" s="280"/>
      <c r="Q444" s="280"/>
      <c r="R444" s="280"/>
      <c r="S444" s="280"/>
      <c r="T444" s="28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2" t="s">
        <v>241</v>
      </c>
      <c r="AU444" s="282" t="s">
        <v>84</v>
      </c>
      <c r="AV444" s="15" t="s">
        <v>82</v>
      </c>
      <c r="AW444" s="15" t="s">
        <v>31</v>
      </c>
      <c r="AX444" s="15" t="s">
        <v>74</v>
      </c>
      <c r="AY444" s="282" t="s">
        <v>152</v>
      </c>
    </row>
    <row r="445" s="13" customFormat="1">
      <c r="A445" s="13"/>
      <c r="B445" s="246"/>
      <c r="C445" s="247"/>
      <c r="D445" s="239" t="s">
        <v>241</v>
      </c>
      <c r="E445" s="248" t="s">
        <v>1</v>
      </c>
      <c r="F445" s="249" t="s">
        <v>1224</v>
      </c>
      <c r="G445" s="247"/>
      <c r="H445" s="250">
        <v>3.2400000000000002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6" t="s">
        <v>241</v>
      </c>
      <c r="AU445" s="256" t="s">
        <v>84</v>
      </c>
      <c r="AV445" s="13" t="s">
        <v>84</v>
      </c>
      <c r="AW445" s="13" t="s">
        <v>31</v>
      </c>
      <c r="AX445" s="13" t="s">
        <v>74</v>
      </c>
      <c r="AY445" s="256" t="s">
        <v>152</v>
      </c>
    </row>
    <row r="446" s="14" customFormat="1">
      <c r="A446" s="14"/>
      <c r="B446" s="257"/>
      <c r="C446" s="258"/>
      <c r="D446" s="239" t="s">
        <v>241</v>
      </c>
      <c r="E446" s="259" t="s">
        <v>1</v>
      </c>
      <c r="F446" s="260" t="s">
        <v>243</v>
      </c>
      <c r="G446" s="258"/>
      <c r="H446" s="261">
        <v>26.710000000000001</v>
      </c>
      <c r="I446" s="262"/>
      <c r="J446" s="258"/>
      <c r="K446" s="258"/>
      <c r="L446" s="263"/>
      <c r="M446" s="264"/>
      <c r="N446" s="265"/>
      <c r="O446" s="265"/>
      <c r="P446" s="265"/>
      <c r="Q446" s="265"/>
      <c r="R446" s="265"/>
      <c r="S446" s="265"/>
      <c r="T446" s="26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7" t="s">
        <v>241</v>
      </c>
      <c r="AU446" s="267" t="s">
        <v>84</v>
      </c>
      <c r="AV446" s="14" t="s">
        <v>159</v>
      </c>
      <c r="AW446" s="14" t="s">
        <v>31</v>
      </c>
      <c r="AX446" s="14" t="s">
        <v>82</v>
      </c>
      <c r="AY446" s="267" t="s">
        <v>152</v>
      </c>
    </row>
    <row r="447" s="12" customFormat="1" ht="25.92" customHeight="1">
      <c r="A447" s="12"/>
      <c r="B447" s="210"/>
      <c r="C447" s="211"/>
      <c r="D447" s="212" t="s">
        <v>73</v>
      </c>
      <c r="E447" s="213" t="s">
        <v>337</v>
      </c>
      <c r="F447" s="213" t="s">
        <v>338</v>
      </c>
      <c r="G447" s="211"/>
      <c r="H447" s="211"/>
      <c r="I447" s="214"/>
      <c r="J447" s="215">
        <f>BK447</f>
        <v>0</v>
      </c>
      <c r="K447" s="211"/>
      <c r="L447" s="216"/>
      <c r="M447" s="217"/>
      <c r="N447" s="218"/>
      <c r="O447" s="218"/>
      <c r="P447" s="219">
        <f>SUM(P448:P457)</f>
        <v>0</v>
      </c>
      <c r="Q447" s="218"/>
      <c r="R447" s="219">
        <f>SUM(R448:R457)</f>
        <v>0</v>
      </c>
      <c r="S447" s="218"/>
      <c r="T447" s="220">
        <f>SUM(T448:T457)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1" t="s">
        <v>159</v>
      </c>
      <c r="AT447" s="222" t="s">
        <v>73</v>
      </c>
      <c r="AU447" s="222" t="s">
        <v>74</v>
      </c>
      <c r="AY447" s="221" t="s">
        <v>152</v>
      </c>
      <c r="BK447" s="223">
        <f>SUM(BK448:BK457)</f>
        <v>0</v>
      </c>
    </row>
    <row r="448" s="2" customFormat="1" ht="16.5" customHeight="1">
      <c r="A448" s="38"/>
      <c r="B448" s="39"/>
      <c r="C448" s="226" t="s">
        <v>591</v>
      </c>
      <c r="D448" s="226" t="s">
        <v>154</v>
      </c>
      <c r="E448" s="227" t="s">
        <v>876</v>
      </c>
      <c r="F448" s="228" t="s">
        <v>877</v>
      </c>
      <c r="G448" s="229" t="s">
        <v>173</v>
      </c>
      <c r="H448" s="230">
        <v>10</v>
      </c>
      <c r="I448" s="231"/>
      <c r="J448" s="232">
        <f>ROUND(I448*H448,2)</f>
        <v>0</v>
      </c>
      <c r="K448" s="228" t="s">
        <v>1</v>
      </c>
      <c r="L448" s="44"/>
      <c r="M448" s="233" t="s">
        <v>1</v>
      </c>
      <c r="N448" s="234" t="s">
        <v>39</v>
      </c>
      <c r="O448" s="91"/>
      <c r="P448" s="235">
        <f>O448*H448</f>
        <v>0</v>
      </c>
      <c r="Q448" s="235">
        <v>0</v>
      </c>
      <c r="R448" s="235">
        <f>Q448*H448</f>
        <v>0</v>
      </c>
      <c r="S448" s="235">
        <v>0</v>
      </c>
      <c r="T448" s="23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7" t="s">
        <v>343</v>
      </c>
      <c r="AT448" s="237" t="s">
        <v>154</v>
      </c>
      <c r="AU448" s="237" t="s">
        <v>82</v>
      </c>
      <c r="AY448" s="17" t="s">
        <v>152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7" t="s">
        <v>82</v>
      </c>
      <c r="BK448" s="238">
        <f>ROUND(I448*H448,2)</f>
        <v>0</v>
      </c>
      <c r="BL448" s="17" t="s">
        <v>343</v>
      </c>
      <c r="BM448" s="237" t="s">
        <v>1225</v>
      </c>
    </row>
    <row r="449" s="2" customFormat="1">
      <c r="A449" s="38"/>
      <c r="B449" s="39"/>
      <c r="C449" s="40"/>
      <c r="D449" s="239" t="s">
        <v>161</v>
      </c>
      <c r="E449" s="40"/>
      <c r="F449" s="240" t="s">
        <v>877</v>
      </c>
      <c r="G449" s="40"/>
      <c r="H449" s="40"/>
      <c r="I449" s="241"/>
      <c r="J449" s="40"/>
      <c r="K449" s="40"/>
      <c r="L449" s="44"/>
      <c r="M449" s="242"/>
      <c r="N449" s="243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161</v>
      </c>
      <c r="AU449" s="17" t="s">
        <v>82</v>
      </c>
    </row>
    <row r="450" s="15" customFormat="1">
      <c r="A450" s="15"/>
      <c r="B450" s="273"/>
      <c r="C450" s="274"/>
      <c r="D450" s="239" t="s">
        <v>241</v>
      </c>
      <c r="E450" s="275" t="s">
        <v>1</v>
      </c>
      <c r="F450" s="276" t="s">
        <v>1087</v>
      </c>
      <c r="G450" s="274"/>
      <c r="H450" s="275" t="s">
        <v>1</v>
      </c>
      <c r="I450" s="277"/>
      <c r="J450" s="274"/>
      <c r="K450" s="274"/>
      <c r="L450" s="278"/>
      <c r="M450" s="279"/>
      <c r="N450" s="280"/>
      <c r="O450" s="280"/>
      <c r="P450" s="280"/>
      <c r="Q450" s="280"/>
      <c r="R450" s="280"/>
      <c r="S450" s="280"/>
      <c r="T450" s="28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2" t="s">
        <v>241</v>
      </c>
      <c r="AU450" s="282" t="s">
        <v>82</v>
      </c>
      <c r="AV450" s="15" t="s">
        <v>82</v>
      </c>
      <c r="AW450" s="15" t="s">
        <v>31</v>
      </c>
      <c r="AX450" s="15" t="s">
        <v>74</v>
      </c>
      <c r="AY450" s="282" t="s">
        <v>152</v>
      </c>
    </row>
    <row r="451" s="13" customFormat="1">
      <c r="A451" s="13"/>
      <c r="B451" s="246"/>
      <c r="C451" s="247"/>
      <c r="D451" s="239" t="s">
        <v>241</v>
      </c>
      <c r="E451" s="248" t="s">
        <v>1</v>
      </c>
      <c r="F451" s="249" t="s">
        <v>215</v>
      </c>
      <c r="G451" s="247"/>
      <c r="H451" s="250">
        <v>10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6" t="s">
        <v>241</v>
      </c>
      <c r="AU451" s="256" t="s">
        <v>82</v>
      </c>
      <c r="AV451" s="13" t="s">
        <v>84</v>
      </c>
      <c r="AW451" s="13" t="s">
        <v>31</v>
      </c>
      <c r="AX451" s="13" t="s">
        <v>82</v>
      </c>
      <c r="AY451" s="256" t="s">
        <v>152</v>
      </c>
    </row>
    <row r="452" s="2" customFormat="1" ht="16.5" customHeight="1">
      <c r="A452" s="38"/>
      <c r="B452" s="39"/>
      <c r="C452" s="226" t="s">
        <v>595</v>
      </c>
      <c r="D452" s="226" t="s">
        <v>154</v>
      </c>
      <c r="E452" s="227" t="s">
        <v>508</v>
      </c>
      <c r="F452" s="228" t="s">
        <v>509</v>
      </c>
      <c r="G452" s="229" t="s">
        <v>342</v>
      </c>
      <c r="H452" s="230">
        <v>1</v>
      </c>
      <c r="I452" s="231"/>
      <c r="J452" s="232">
        <f>ROUND(I452*H452,2)</f>
        <v>0</v>
      </c>
      <c r="K452" s="228" t="s">
        <v>1</v>
      </c>
      <c r="L452" s="44"/>
      <c r="M452" s="233" t="s">
        <v>1</v>
      </c>
      <c r="N452" s="234" t="s">
        <v>39</v>
      </c>
      <c r="O452" s="91"/>
      <c r="P452" s="235">
        <f>O452*H452</f>
        <v>0</v>
      </c>
      <c r="Q452" s="235">
        <v>0</v>
      </c>
      <c r="R452" s="235">
        <f>Q452*H452</f>
        <v>0</v>
      </c>
      <c r="S452" s="235">
        <v>0</v>
      </c>
      <c r="T452" s="23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7" t="s">
        <v>343</v>
      </c>
      <c r="AT452" s="237" t="s">
        <v>154</v>
      </c>
      <c r="AU452" s="237" t="s">
        <v>82</v>
      </c>
      <c r="AY452" s="17" t="s">
        <v>152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82</v>
      </c>
      <c r="BK452" s="238">
        <f>ROUND(I452*H452,2)</f>
        <v>0</v>
      </c>
      <c r="BL452" s="17" t="s">
        <v>343</v>
      </c>
      <c r="BM452" s="237" t="s">
        <v>1226</v>
      </c>
    </row>
    <row r="453" s="2" customFormat="1">
      <c r="A453" s="38"/>
      <c r="B453" s="39"/>
      <c r="C453" s="40"/>
      <c r="D453" s="239" t="s">
        <v>161</v>
      </c>
      <c r="E453" s="40"/>
      <c r="F453" s="240" t="s">
        <v>509</v>
      </c>
      <c r="G453" s="40"/>
      <c r="H453" s="40"/>
      <c r="I453" s="241"/>
      <c r="J453" s="40"/>
      <c r="K453" s="40"/>
      <c r="L453" s="44"/>
      <c r="M453" s="242"/>
      <c r="N453" s="243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161</v>
      </c>
      <c r="AU453" s="17" t="s">
        <v>82</v>
      </c>
    </row>
    <row r="454" s="2" customFormat="1" ht="16.5" customHeight="1">
      <c r="A454" s="38"/>
      <c r="B454" s="39"/>
      <c r="C454" s="226" t="s">
        <v>554</v>
      </c>
      <c r="D454" s="226" t="s">
        <v>154</v>
      </c>
      <c r="E454" s="227" t="s">
        <v>340</v>
      </c>
      <c r="F454" s="228" t="s">
        <v>347</v>
      </c>
      <c r="G454" s="229" t="s">
        <v>342</v>
      </c>
      <c r="H454" s="230">
        <v>1</v>
      </c>
      <c r="I454" s="231"/>
      <c r="J454" s="232">
        <f>ROUND(I454*H454,2)</f>
        <v>0</v>
      </c>
      <c r="K454" s="228" t="s">
        <v>1</v>
      </c>
      <c r="L454" s="44"/>
      <c r="M454" s="233" t="s">
        <v>1</v>
      </c>
      <c r="N454" s="234" t="s">
        <v>39</v>
      </c>
      <c r="O454" s="91"/>
      <c r="P454" s="235">
        <f>O454*H454</f>
        <v>0</v>
      </c>
      <c r="Q454" s="235">
        <v>0</v>
      </c>
      <c r="R454" s="235">
        <f>Q454*H454</f>
        <v>0</v>
      </c>
      <c r="S454" s="235">
        <v>0</v>
      </c>
      <c r="T454" s="23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7" t="s">
        <v>343</v>
      </c>
      <c r="AT454" s="237" t="s">
        <v>154</v>
      </c>
      <c r="AU454" s="237" t="s">
        <v>82</v>
      </c>
      <c r="AY454" s="17" t="s">
        <v>152</v>
      </c>
      <c r="BE454" s="238">
        <f>IF(N454="základní",J454,0)</f>
        <v>0</v>
      </c>
      <c r="BF454" s="238">
        <f>IF(N454="snížená",J454,0)</f>
        <v>0</v>
      </c>
      <c r="BG454" s="238">
        <f>IF(N454="zákl. přenesená",J454,0)</f>
        <v>0</v>
      </c>
      <c r="BH454" s="238">
        <f>IF(N454="sníž. přenesená",J454,0)</f>
        <v>0</v>
      </c>
      <c r="BI454" s="238">
        <f>IF(N454="nulová",J454,0)</f>
        <v>0</v>
      </c>
      <c r="BJ454" s="17" t="s">
        <v>82</v>
      </c>
      <c r="BK454" s="238">
        <f>ROUND(I454*H454,2)</f>
        <v>0</v>
      </c>
      <c r="BL454" s="17" t="s">
        <v>343</v>
      </c>
      <c r="BM454" s="237" t="s">
        <v>1227</v>
      </c>
    </row>
    <row r="455" s="2" customFormat="1">
      <c r="A455" s="38"/>
      <c r="B455" s="39"/>
      <c r="C455" s="40"/>
      <c r="D455" s="239" t="s">
        <v>161</v>
      </c>
      <c r="E455" s="40"/>
      <c r="F455" s="240" t="s">
        <v>347</v>
      </c>
      <c r="G455" s="40"/>
      <c r="H455" s="40"/>
      <c r="I455" s="241"/>
      <c r="J455" s="40"/>
      <c r="K455" s="40"/>
      <c r="L455" s="44"/>
      <c r="M455" s="242"/>
      <c r="N455" s="243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161</v>
      </c>
      <c r="AU455" s="17" t="s">
        <v>82</v>
      </c>
    </row>
    <row r="456" s="2" customFormat="1" ht="16.5" customHeight="1">
      <c r="A456" s="38"/>
      <c r="B456" s="39"/>
      <c r="C456" s="226" t="s">
        <v>754</v>
      </c>
      <c r="D456" s="226" t="s">
        <v>154</v>
      </c>
      <c r="E456" s="227" t="s">
        <v>346</v>
      </c>
      <c r="F456" s="228" t="s">
        <v>511</v>
      </c>
      <c r="G456" s="229" t="s">
        <v>342</v>
      </c>
      <c r="H456" s="230">
        <v>1</v>
      </c>
      <c r="I456" s="231"/>
      <c r="J456" s="232">
        <f>ROUND(I456*H456,2)</f>
        <v>0</v>
      </c>
      <c r="K456" s="228" t="s">
        <v>1</v>
      </c>
      <c r="L456" s="44"/>
      <c r="M456" s="233" t="s">
        <v>1</v>
      </c>
      <c r="N456" s="234" t="s">
        <v>39</v>
      </c>
      <c r="O456" s="91"/>
      <c r="P456" s="235">
        <f>O456*H456</f>
        <v>0</v>
      </c>
      <c r="Q456" s="235">
        <v>0</v>
      </c>
      <c r="R456" s="235">
        <f>Q456*H456</f>
        <v>0</v>
      </c>
      <c r="S456" s="235">
        <v>0</v>
      </c>
      <c r="T456" s="23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7" t="s">
        <v>343</v>
      </c>
      <c r="AT456" s="237" t="s">
        <v>154</v>
      </c>
      <c r="AU456" s="237" t="s">
        <v>82</v>
      </c>
      <c r="AY456" s="17" t="s">
        <v>152</v>
      </c>
      <c r="BE456" s="238">
        <f>IF(N456="základní",J456,0)</f>
        <v>0</v>
      </c>
      <c r="BF456" s="238">
        <f>IF(N456="snížená",J456,0)</f>
        <v>0</v>
      </c>
      <c r="BG456" s="238">
        <f>IF(N456="zákl. přenesená",J456,0)</f>
        <v>0</v>
      </c>
      <c r="BH456" s="238">
        <f>IF(N456="sníž. přenesená",J456,0)</f>
        <v>0</v>
      </c>
      <c r="BI456" s="238">
        <f>IF(N456="nulová",J456,0)</f>
        <v>0</v>
      </c>
      <c r="BJ456" s="17" t="s">
        <v>82</v>
      </c>
      <c r="BK456" s="238">
        <f>ROUND(I456*H456,2)</f>
        <v>0</v>
      </c>
      <c r="BL456" s="17" t="s">
        <v>343</v>
      </c>
      <c r="BM456" s="237" t="s">
        <v>1228</v>
      </c>
    </row>
    <row r="457" s="2" customFormat="1">
      <c r="A457" s="38"/>
      <c r="B457" s="39"/>
      <c r="C457" s="40"/>
      <c r="D457" s="239" t="s">
        <v>161</v>
      </c>
      <c r="E457" s="40"/>
      <c r="F457" s="240" t="s">
        <v>511</v>
      </c>
      <c r="G457" s="40"/>
      <c r="H457" s="40"/>
      <c r="I457" s="241"/>
      <c r="J457" s="40"/>
      <c r="K457" s="40"/>
      <c r="L457" s="44"/>
      <c r="M457" s="242"/>
      <c r="N457" s="243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161</v>
      </c>
      <c r="AU457" s="17" t="s">
        <v>82</v>
      </c>
    </row>
    <row r="458" s="12" customFormat="1" ht="25.92" customHeight="1">
      <c r="A458" s="12"/>
      <c r="B458" s="210"/>
      <c r="C458" s="211"/>
      <c r="D458" s="212" t="s">
        <v>73</v>
      </c>
      <c r="E458" s="213" t="s">
        <v>349</v>
      </c>
      <c r="F458" s="213" t="s">
        <v>350</v>
      </c>
      <c r="G458" s="211"/>
      <c r="H458" s="211"/>
      <c r="I458" s="214"/>
      <c r="J458" s="215">
        <f>BK458</f>
        <v>0</v>
      </c>
      <c r="K458" s="211"/>
      <c r="L458" s="216"/>
      <c r="M458" s="217"/>
      <c r="N458" s="218"/>
      <c r="O458" s="218"/>
      <c r="P458" s="219">
        <f>SUM(P459:P468)</f>
        <v>0</v>
      </c>
      <c r="Q458" s="218"/>
      <c r="R458" s="219">
        <f>SUM(R459:R468)</f>
        <v>0</v>
      </c>
      <c r="S458" s="218"/>
      <c r="T458" s="220">
        <f>SUM(T459:T468)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1" t="s">
        <v>182</v>
      </c>
      <c r="AT458" s="222" t="s">
        <v>73</v>
      </c>
      <c r="AU458" s="222" t="s">
        <v>74</v>
      </c>
      <c r="AY458" s="221" t="s">
        <v>152</v>
      </c>
      <c r="BK458" s="223">
        <f>SUM(BK459:BK468)</f>
        <v>0</v>
      </c>
    </row>
    <row r="459" s="2" customFormat="1" ht="16.5" customHeight="1">
      <c r="A459" s="38"/>
      <c r="B459" s="39"/>
      <c r="C459" s="226" t="s">
        <v>758</v>
      </c>
      <c r="D459" s="226" t="s">
        <v>154</v>
      </c>
      <c r="E459" s="227" t="s">
        <v>534</v>
      </c>
      <c r="F459" s="228" t="s">
        <v>352</v>
      </c>
      <c r="G459" s="229" t="s">
        <v>535</v>
      </c>
      <c r="H459" s="286"/>
      <c r="I459" s="231"/>
      <c r="J459" s="232">
        <f>ROUND(I459*H459,2)</f>
        <v>0</v>
      </c>
      <c r="K459" s="228" t="s">
        <v>158</v>
      </c>
      <c r="L459" s="44"/>
      <c r="M459" s="233" t="s">
        <v>1</v>
      </c>
      <c r="N459" s="234" t="s">
        <v>39</v>
      </c>
      <c r="O459" s="91"/>
      <c r="P459" s="235">
        <f>O459*H459</f>
        <v>0</v>
      </c>
      <c r="Q459" s="235">
        <v>0</v>
      </c>
      <c r="R459" s="235">
        <f>Q459*H459</f>
        <v>0</v>
      </c>
      <c r="S459" s="235">
        <v>0</v>
      </c>
      <c r="T459" s="23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7" t="s">
        <v>357</v>
      </c>
      <c r="AT459" s="237" t="s">
        <v>154</v>
      </c>
      <c r="AU459" s="237" t="s">
        <v>82</v>
      </c>
      <c r="AY459" s="17" t="s">
        <v>152</v>
      </c>
      <c r="BE459" s="238">
        <f>IF(N459="základní",J459,0)</f>
        <v>0</v>
      </c>
      <c r="BF459" s="238">
        <f>IF(N459="snížená",J459,0)</f>
        <v>0</v>
      </c>
      <c r="BG459" s="238">
        <f>IF(N459="zákl. přenesená",J459,0)</f>
        <v>0</v>
      </c>
      <c r="BH459" s="238">
        <f>IF(N459="sníž. přenesená",J459,0)</f>
        <v>0</v>
      </c>
      <c r="BI459" s="238">
        <f>IF(N459="nulová",J459,0)</f>
        <v>0</v>
      </c>
      <c r="BJ459" s="17" t="s">
        <v>82</v>
      </c>
      <c r="BK459" s="238">
        <f>ROUND(I459*H459,2)</f>
        <v>0</v>
      </c>
      <c r="BL459" s="17" t="s">
        <v>357</v>
      </c>
      <c r="BM459" s="237" t="s">
        <v>1229</v>
      </c>
    </row>
    <row r="460" s="2" customFormat="1">
      <c r="A460" s="38"/>
      <c r="B460" s="39"/>
      <c r="C460" s="40"/>
      <c r="D460" s="239" t="s">
        <v>161</v>
      </c>
      <c r="E460" s="40"/>
      <c r="F460" s="240" t="s">
        <v>352</v>
      </c>
      <c r="G460" s="40"/>
      <c r="H460" s="40"/>
      <c r="I460" s="241"/>
      <c r="J460" s="40"/>
      <c r="K460" s="40"/>
      <c r="L460" s="44"/>
      <c r="M460" s="242"/>
      <c r="N460" s="243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161</v>
      </c>
      <c r="AU460" s="17" t="s">
        <v>82</v>
      </c>
    </row>
    <row r="461" s="2" customFormat="1">
      <c r="A461" s="38"/>
      <c r="B461" s="39"/>
      <c r="C461" s="40"/>
      <c r="D461" s="244" t="s">
        <v>163</v>
      </c>
      <c r="E461" s="40"/>
      <c r="F461" s="245" t="s">
        <v>537</v>
      </c>
      <c r="G461" s="40"/>
      <c r="H461" s="40"/>
      <c r="I461" s="241"/>
      <c r="J461" s="40"/>
      <c r="K461" s="40"/>
      <c r="L461" s="44"/>
      <c r="M461" s="242"/>
      <c r="N461" s="24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163</v>
      </c>
      <c r="AU461" s="17" t="s">
        <v>82</v>
      </c>
    </row>
    <row r="462" s="2" customFormat="1" ht="16.5" customHeight="1">
      <c r="A462" s="38"/>
      <c r="B462" s="39"/>
      <c r="C462" s="226" t="s">
        <v>760</v>
      </c>
      <c r="D462" s="226" t="s">
        <v>154</v>
      </c>
      <c r="E462" s="227" t="s">
        <v>538</v>
      </c>
      <c r="F462" s="228" t="s">
        <v>539</v>
      </c>
      <c r="G462" s="229" t="s">
        <v>535</v>
      </c>
      <c r="H462" s="286"/>
      <c r="I462" s="231"/>
      <c r="J462" s="232">
        <f>ROUND(I462*H462,2)</f>
        <v>0</v>
      </c>
      <c r="K462" s="228" t="s">
        <v>158</v>
      </c>
      <c r="L462" s="44"/>
      <c r="M462" s="233" t="s">
        <v>1</v>
      </c>
      <c r="N462" s="234" t="s">
        <v>39</v>
      </c>
      <c r="O462" s="91"/>
      <c r="P462" s="235">
        <f>O462*H462</f>
        <v>0</v>
      </c>
      <c r="Q462" s="235">
        <v>0</v>
      </c>
      <c r="R462" s="235">
        <f>Q462*H462</f>
        <v>0</v>
      </c>
      <c r="S462" s="235">
        <v>0</v>
      </c>
      <c r="T462" s="23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7" t="s">
        <v>357</v>
      </c>
      <c r="AT462" s="237" t="s">
        <v>154</v>
      </c>
      <c r="AU462" s="237" t="s">
        <v>82</v>
      </c>
      <c r="AY462" s="17" t="s">
        <v>152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82</v>
      </c>
      <c r="BK462" s="238">
        <f>ROUND(I462*H462,2)</f>
        <v>0</v>
      </c>
      <c r="BL462" s="17" t="s">
        <v>357</v>
      </c>
      <c r="BM462" s="237" t="s">
        <v>1230</v>
      </c>
    </row>
    <row r="463" s="2" customFormat="1">
      <c r="A463" s="38"/>
      <c r="B463" s="39"/>
      <c r="C463" s="40"/>
      <c r="D463" s="239" t="s">
        <v>161</v>
      </c>
      <c r="E463" s="40"/>
      <c r="F463" s="240" t="s">
        <v>539</v>
      </c>
      <c r="G463" s="40"/>
      <c r="H463" s="40"/>
      <c r="I463" s="241"/>
      <c r="J463" s="40"/>
      <c r="K463" s="40"/>
      <c r="L463" s="44"/>
      <c r="M463" s="242"/>
      <c r="N463" s="243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161</v>
      </c>
      <c r="AU463" s="17" t="s">
        <v>82</v>
      </c>
    </row>
    <row r="464" s="2" customFormat="1">
      <c r="A464" s="38"/>
      <c r="B464" s="39"/>
      <c r="C464" s="40"/>
      <c r="D464" s="244" t="s">
        <v>163</v>
      </c>
      <c r="E464" s="40"/>
      <c r="F464" s="245" t="s">
        <v>541</v>
      </c>
      <c r="G464" s="40"/>
      <c r="H464" s="40"/>
      <c r="I464" s="241"/>
      <c r="J464" s="40"/>
      <c r="K464" s="40"/>
      <c r="L464" s="44"/>
      <c r="M464" s="242"/>
      <c r="N464" s="243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163</v>
      </c>
      <c r="AU464" s="17" t="s">
        <v>82</v>
      </c>
    </row>
    <row r="465" s="2" customFormat="1">
      <c r="A465" s="38"/>
      <c r="B465" s="39"/>
      <c r="C465" s="40"/>
      <c r="D465" s="239" t="s">
        <v>359</v>
      </c>
      <c r="E465" s="40"/>
      <c r="F465" s="268" t="s">
        <v>1231</v>
      </c>
      <c r="G465" s="40"/>
      <c r="H465" s="40"/>
      <c r="I465" s="241"/>
      <c r="J465" s="40"/>
      <c r="K465" s="40"/>
      <c r="L465" s="44"/>
      <c r="M465" s="242"/>
      <c r="N465" s="243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359</v>
      </c>
      <c r="AU465" s="17" t="s">
        <v>82</v>
      </c>
    </row>
    <row r="466" s="2" customFormat="1" ht="16.5" customHeight="1">
      <c r="A466" s="38"/>
      <c r="B466" s="39"/>
      <c r="C466" s="226" t="s">
        <v>1232</v>
      </c>
      <c r="D466" s="226" t="s">
        <v>154</v>
      </c>
      <c r="E466" s="227" t="s">
        <v>354</v>
      </c>
      <c r="F466" s="228" t="s">
        <v>355</v>
      </c>
      <c r="G466" s="229" t="s">
        <v>356</v>
      </c>
      <c r="H466" s="230">
        <v>1</v>
      </c>
      <c r="I466" s="231"/>
      <c r="J466" s="232">
        <f>ROUND(I466*H466,2)</f>
        <v>0</v>
      </c>
      <c r="K466" s="228" t="s">
        <v>1</v>
      </c>
      <c r="L466" s="44"/>
      <c r="M466" s="233" t="s">
        <v>1</v>
      </c>
      <c r="N466" s="234" t="s">
        <v>39</v>
      </c>
      <c r="O466" s="91"/>
      <c r="P466" s="235">
        <f>O466*H466</f>
        <v>0</v>
      </c>
      <c r="Q466" s="235">
        <v>0</v>
      </c>
      <c r="R466" s="235">
        <f>Q466*H466</f>
        <v>0</v>
      </c>
      <c r="S466" s="235">
        <v>0</v>
      </c>
      <c r="T466" s="23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7" t="s">
        <v>357</v>
      </c>
      <c r="AT466" s="237" t="s">
        <v>154</v>
      </c>
      <c r="AU466" s="237" t="s">
        <v>82</v>
      </c>
      <c r="AY466" s="17" t="s">
        <v>152</v>
      </c>
      <c r="BE466" s="238">
        <f>IF(N466="základní",J466,0)</f>
        <v>0</v>
      </c>
      <c r="BF466" s="238">
        <f>IF(N466="snížená",J466,0)</f>
        <v>0</v>
      </c>
      <c r="BG466" s="238">
        <f>IF(N466="zákl. přenesená",J466,0)</f>
        <v>0</v>
      </c>
      <c r="BH466" s="238">
        <f>IF(N466="sníž. přenesená",J466,0)</f>
        <v>0</v>
      </c>
      <c r="BI466" s="238">
        <f>IF(N466="nulová",J466,0)</f>
        <v>0</v>
      </c>
      <c r="BJ466" s="17" t="s">
        <v>82</v>
      </c>
      <c r="BK466" s="238">
        <f>ROUND(I466*H466,2)</f>
        <v>0</v>
      </c>
      <c r="BL466" s="17" t="s">
        <v>357</v>
      </c>
      <c r="BM466" s="237" t="s">
        <v>1233</v>
      </c>
    </row>
    <row r="467" s="2" customFormat="1">
      <c r="A467" s="38"/>
      <c r="B467" s="39"/>
      <c r="C467" s="40"/>
      <c r="D467" s="239" t="s">
        <v>161</v>
      </c>
      <c r="E467" s="40"/>
      <c r="F467" s="240" t="s">
        <v>355</v>
      </c>
      <c r="G467" s="40"/>
      <c r="H467" s="40"/>
      <c r="I467" s="241"/>
      <c r="J467" s="40"/>
      <c r="K467" s="40"/>
      <c r="L467" s="44"/>
      <c r="M467" s="242"/>
      <c r="N467" s="243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161</v>
      </c>
      <c r="AU467" s="17" t="s">
        <v>82</v>
      </c>
    </row>
    <row r="468" s="2" customFormat="1">
      <c r="A468" s="38"/>
      <c r="B468" s="39"/>
      <c r="C468" s="40"/>
      <c r="D468" s="239" t="s">
        <v>359</v>
      </c>
      <c r="E468" s="40"/>
      <c r="F468" s="268" t="s">
        <v>360</v>
      </c>
      <c r="G468" s="40"/>
      <c r="H468" s="40"/>
      <c r="I468" s="241"/>
      <c r="J468" s="40"/>
      <c r="K468" s="40"/>
      <c r="L468" s="44"/>
      <c r="M468" s="269"/>
      <c r="N468" s="270"/>
      <c r="O468" s="271"/>
      <c r="P468" s="271"/>
      <c r="Q468" s="271"/>
      <c r="R468" s="271"/>
      <c r="S468" s="271"/>
      <c r="T468" s="27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359</v>
      </c>
      <c r="AU468" s="17" t="s">
        <v>82</v>
      </c>
    </row>
    <row r="469" s="2" customFormat="1" ht="6.96" customHeight="1">
      <c r="A469" s="38"/>
      <c r="B469" s="66"/>
      <c r="C469" s="67"/>
      <c r="D469" s="67"/>
      <c r="E469" s="67"/>
      <c r="F469" s="67"/>
      <c r="G469" s="67"/>
      <c r="H469" s="67"/>
      <c r="I469" s="67"/>
      <c r="J469" s="67"/>
      <c r="K469" s="67"/>
      <c r="L469" s="44"/>
      <c r="M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</row>
  </sheetData>
  <sheetProtection sheet="1" autoFilter="0" formatColumns="0" formatRows="0" objects="1" scenarios="1" spinCount="100000" saltValue="AVzNv6m22wtx0KOxrRb5lSnJuejn4WIE4hRGMtyiPmZe1jR4Vjkf/Nd8LNJ18mp+RFG/9I171e6ZOsRV/CmNDg==" hashValue="YrmXi1y1vdKfjvLOnmM2bGF8u0elad2vQw4Nmoxav3cpcCNHje4qQH79BSgvmhdWUw316niubbYCO6fqfYOfZA==" algorithmName="SHA-512" password="CC35"/>
  <autoFilter ref="C130:K46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36" r:id="rId1" display="https://podminky.urs.cz/item/CS_URS_2022_02/111111101"/>
    <hyperlink ref="F141" r:id="rId2" display="https://podminky.urs.cz/item/CS_URS_2022_02/167151123"/>
    <hyperlink ref="F146" r:id="rId3" display="https://podminky.urs.cz/item/CS_URS_2022_02/174111101"/>
    <hyperlink ref="F157" r:id="rId4" display="https://podminky.urs.cz/item/CS_URS_2022_02/181006115"/>
    <hyperlink ref="F162" r:id="rId5" display="https://podminky.urs.cz/item/CS_URS_2022_02/181111131"/>
    <hyperlink ref="F170" r:id="rId6" display="https://podminky.urs.cz/item/CS_URS_2022_02/961021311"/>
    <hyperlink ref="F177" r:id="rId7" display="https://podminky.urs.cz/item/CS_URS_2022_02/966062111"/>
    <hyperlink ref="F181" r:id="rId8" display="https://podminky.urs.cz/item/CS_URS_2022_02/966071711"/>
    <hyperlink ref="F185" r:id="rId9" display="https://podminky.urs.cz/item/CS_URS_2022_02/963042819"/>
    <hyperlink ref="F189" r:id="rId10" display="https://podminky.urs.cz/item/CS_URS_2022_02/966071822"/>
    <hyperlink ref="F193" r:id="rId11" display="https://podminky.urs.cz/item/CS_URS_2022_02/968062244"/>
    <hyperlink ref="F198" r:id="rId12" display="https://podminky.urs.cz/item/CS_URS_2022_02/968062355"/>
    <hyperlink ref="F209" r:id="rId13" display="https://podminky.urs.cz/item/CS_URS_2022_02/962032631"/>
    <hyperlink ref="F215" r:id="rId14" display="https://podminky.urs.cz/item/CS_URS_2022_02/981011111"/>
    <hyperlink ref="F223" r:id="rId15" display="https://podminky.urs.cz/item/CS_URS_2022_02/981011414"/>
    <hyperlink ref="F239" r:id="rId16" display="https://podminky.urs.cz/item/CS_URS_2022_02/997006002"/>
    <hyperlink ref="F242" r:id="rId17" display="https://podminky.urs.cz/item/CS_URS_2022_02/997006004"/>
    <hyperlink ref="F246" r:id="rId18" display="https://podminky.urs.cz/item/CS_URS_2022_02/997006511"/>
    <hyperlink ref="F249" r:id="rId19" display="https://podminky.urs.cz/item/CS_URS_2022_02/997006512"/>
    <hyperlink ref="F252" r:id="rId20" display="https://podminky.urs.cz/item/CS_URS_2022_02/997006519"/>
    <hyperlink ref="F256" r:id="rId21" display="https://podminky.urs.cz/item/CS_URS_2022_02/997013311"/>
    <hyperlink ref="F259" r:id="rId22" display="https://podminky.urs.cz/item/CS_URS_2022_02/997013321"/>
    <hyperlink ref="F262" r:id="rId23" display="https://podminky.urs.cz/item/CS_URS_2022_02/997013601"/>
    <hyperlink ref="F266" r:id="rId24" display="https://podminky.urs.cz/item/CS_URS_2022_02/997013603"/>
    <hyperlink ref="F270" r:id="rId25" display="https://podminky.urs.cz/item/CS_URS_2022_02/997013635"/>
    <hyperlink ref="F275" r:id="rId26" display="https://podminky.urs.cz/item/CS_URS_2022_02/997013655"/>
    <hyperlink ref="F279" r:id="rId27" display="https://podminky.urs.cz/item/CS_URS_2022_02/997013804"/>
    <hyperlink ref="F283" r:id="rId28" display="https://podminky.urs.cz/item/CS_URS_2022_02/997013811"/>
    <hyperlink ref="F287" r:id="rId29" display="https://podminky.urs.cz/item/CS_URS_2022_02/997013814"/>
    <hyperlink ref="F291" r:id="rId30" display="https://podminky.urs.cz/item/CS_URS_2022_02/997013821"/>
    <hyperlink ref="F297" r:id="rId31" display="https://podminky.urs.cz/item/CS_URS_2022_02/998001123"/>
    <hyperlink ref="F305" r:id="rId32" display="https://podminky.urs.cz/item/CS_URS_2022_02/741211821"/>
    <hyperlink ref="F308" r:id="rId33" display="https://podminky.urs.cz/item/CS_URS_2022_02/741211823"/>
    <hyperlink ref="F311" r:id="rId34" display="https://podminky.urs.cz/item/CS_URS_2022_02/741213813"/>
    <hyperlink ref="F315" r:id="rId35" display="https://podminky.urs.cz/item/CS_URS_2022_02/762341811"/>
    <hyperlink ref="F328" r:id="rId36" display="https://podminky.urs.cz/item/CS_URS_2022_02/762351812"/>
    <hyperlink ref="F341" r:id="rId37" display="https://podminky.urs.cz/item/CS_URS_2022_02/762431815"/>
    <hyperlink ref="F346" r:id="rId38" display="https://podminky.urs.cz/item/CS_URS_2022_02/762815811"/>
    <hyperlink ref="F351" r:id="rId39" display="https://podminky.urs.cz/item/CS_URS_2022_02/762822810"/>
    <hyperlink ref="F355" r:id="rId40" display="https://podminky.urs.cz/item/CS_URS_2022_02/762841812"/>
    <hyperlink ref="F361" r:id="rId41" display="https://podminky.urs.cz/item/CS_URS_2022_02/764001831"/>
    <hyperlink ref="F374" r:id="rId42" display="https://podminky.urs.cz/item/CS_URS_2022_02/764001851"/>
    <hyperlink ref="F378" r:id="rId43" display="https://podminky.urs.cz/item/CS_URS_2022_02/764002801"/>
    <hyperlink ref="F386" r:id="rId44" display="https://podminky.urs.cz/item/CS_URS_2022_02/764002871"/>
    <hyperlink ref="F394" r:id="rId45" display="https://podminky.urs.cz/item/CS_URS_2022_02/764002881"/>
    <hyperlink ref="F399" r:id="rId46" display="https://podminky.urs.cz/item/CS_URS_2022_02/764004801"/>
    <hyperlink ref="F407" r:id="rId47" display="https://podminky.urs.cz/item/CS_URS_2022_02/764004861"/>
    <hyperlink ref="F413" r:id="rId48" display="https://podminky.urs.cz/item/CS_URS_2022_02/765131803"/>
    <hyperlink ref="F422" r:id="rId49" display="https://podminky.urs.cz/item/CS_URS_2022_02/776201812"/>
    <hyperlink ref="F431" r:id="rId50" display="https://podminky.urs.cz/item/CS_URS_2022_02/787600801"/>
    <hyperlink ref="F436" r:id="rId51" display="https://podminky.urs.cz/item/CS_URS_2022_02/787600802"/>
    <hyperlink ref="F461" r:id="rId52" display="https://podminky.urs.cz/item/CS_URS_2022_02/030001000"/>
    <hyperlink ref="F464" r:id="rId53" display="https://podminky.urs.cz/item/CS_URS_2022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2022-10-20T11:07:06Z</dcterms:created>
  <dcterms:modified xsi:type="dcterms:W3CDTF">2022-10-20T11:07:20Z</dcterms:modified>
</cp:coreProperties>
</file>